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th\Desktop\MEREDITH THE BOSS\"/>
    </mc:Choice>
  </mc:AlternateContent>
  <xr:revisionPtr revIDLastSave="0" documentId="8_{47ED42B5-FC6C-40C5-989D-6B23F1776367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oper" sheetId="1" r:id="rId1"/>
    <sheet name="Resv" sheetId="17" r:id="rId2"/>
  </sheets>
  <definedNames>
    <definedName name="_xlnm.Print_Area" localSheetId="0">oper!$A$1:$I$111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1" l="1"/>
  <c r="I79" i="1"/>
  <c r="I82" i="1"/>
  <c r="H83" i="1"/>
  <c r="F83" i="1"/>
  <c r="H94" i="1"/>
  <c r="I10" i="1"/>
  <c r="F88" i="1"/>
  <c r="D88" i="1"/>
  <c r="H88" i="1"/>
  <c r="I14" i="1"/>
  <c r="I46" i="1"/>
  <c r="I58" i="1"/>
  <c r="I37" i="1"/>
  <c r="I93" i="1"/>
  <c r="I94" i="1" s="1"/>
  <c r="I22" i="1"/>
  <c r="D76" i="1"/>
  <c r="D49" i="1"/>
  <c r="D16" i="1"/>
  <c r="I15" i="1"/>
  <c r="I13" i="1"/>
  <c r="I12" i="1"/>
  <c r="I11" i="1"/>
  <c r="I87" i="1"/>
  <c r="I81" i="1"/>
  <c r="I75" i="1"/>
  <c r="I74" i="1"/>
  <c r="I73" i="1"/>
  <c r="I71" i="1"/>
  <c r="I61" i="1"/>
  <c r="I60" i="1"/>
  <c r="I59" i="1"/>
  <c r="I57" i="1"/>
  <c r="I56" i="1"/>
  <c r="I55" i="1"/>
  <c r="I54" i="1"/>
  <c r="I53" i="1"/>
  <c r="I52" i="1"/>
  <c r="I48" i="1"/>
  <c r="I47" i="1"/>
  <c r="I45" i="1"/>
  <c r="I44" i="1"/>
  <c r="I43" i="1"/>
  <c r="I42" i="1"/>
  <c r="I38" i="1"/>
  <c r="I36" i="1"/>
  <c r="I35" i="1"/>
  <c r="I34" i="1"/>
  <c r="I33" i="1"/>
  <c r="I29" i="1"/>
  <c r="I28" i="1"/>
  <c r="I27" i="1"/>
  <c r="I26" i="1"/>
  <c r="I25" i="1"/>
  <c r="I24" i="1"/>
  <c r="I23" i="1"/>
  <c r="I21" i="1"/>
  <c r="I20" i="1"/>
  <c r="H76" i="1"/>
  <c r="F76" i="1"/>
  <c r="H30" i="1"/>
  <c r="I30" i="1" s="1"/>
  <c r="H49" i="1"/>
  <c r="F49" i="1"/>
  <c r="D83" i="1"/>
  <c r="D67" i="1"/>
  <c r="F16" i="1"/>
  <c r="F30" i="1"/>
  <c r="D30" i="1"/>
  <c r="D94" i="1"/>
  <c r="D62" i="1"/>
  <c r="D69" i="1"/>
  <c r="D68" i="1"/>
  <c r="D39" i="1"/>
  <c r="F39" i="1"/>
  <c r="H39" i="1"/>
  <c r="A64" i="1"/>
  <c r="A65" i="1"/>
  <c r="F67" i="1"/>
  <c r="H67" i="1"/>
  <c r="H68" i="1"/>
  <c r="H69" i="1"/>
  <c r="F62" i="1"/>
  <c r="H62" i="1"/>
  <c r="F94" i="1"/>
  <c r="F14" i="17"/>
  <c r="F17" i="17" s="1"/>
  <c r="G15" i="17" s="1"/>
  <c r="G17" i="17" s="1"/>
  <c r="H15" i="17" s="1"/>
  <c r="H17" i="17" s="1"/>
  <c r="I15" i="17" s="1"/>
  <c r="I17" i="17" s="1"/>
  <c r="J15" i="17" s="1"/>
  <c r="J17" i="17" s="1"/>
  <c r="K15" i="17" s="1"/>
  <c r="G14" i="17"/>
  <c r="H14" i="17"/>
  <c r="I14" i="17"/>
  <c r="J14" i="17"/>
  <c r="K14" i="17"/>
  <c r="L14" i="17"/>
  <c r="M14" i="17"/>
  <c r="N14" i="17"/>
  <c r="O14" i="17"/>
  <c r="C15" i="17"/>
  <c r="G16" i="17"/>
  <c r="H16" i="17"/>
  <c r="H30" i="17" s="1"/>
  <c r="A22" i="17"/>
  <c r="A36" i="17"/>
  <c r="C22" i="17"/>
  <c r="D22" i="17"/>
  <c r="E22" i="17"/>
  <c r="A23" i="17"/>
  <c r="A37" i="17" s="1"/>
  <c r="C23" i="17"/>
  <c r="C29" i="17" s="1"/>
  <c r="D23" i="17"/>
  <c r="E23" i="17"/>
  <c r="A24" i="17"/>
  <c r="A38" i="17" s="1"/>
  <c r="C24" i="17"/>
  <c r="D24" i="17"/>
  <c r="E24" i="17"/>
  <c r="A25" i="17"/>
  <c r="A39" i="17" s="1"/>
  <c r="C25" i="17"/>
  <c r="D25" i="17"/>
  <c r="E25" i="17"/>
  <c r="A26" i="17"/>
  <c r="A40" i="17" s="1"/>
  <c r="C26" i="17"/>
  <c r="D26" i="17"/>
  <c r="E26" i="17"/>
  <c r="A27" i="17"/>
  <c r="A41" i="17"/>
  <c r="C27" i="17"/>
  <c r="D27" i="17"/>
  <c r="E27" i="17"/>
  <c r="F28" i="17"/>
  <c r="G28" i="17"/>
  <c r="H28" i="17"/>
  <c r="I28" i="17"/>
  <c r="J28" i="17"/>
  <c r="K28" i="17"/>
  <c r="L28" i="17"/>
  <c r="M28" i="17"/>
  <c r="N28" i="17"/>
  <c r="O28" i="17"/>
  <c r="F30" i="17"/>
  <c r="G30" i="17"/>
  <c r="C36" i="17"/>
  <c r="D36" i="17"/>
  <c r="E36" i="17"/>
  <c r="C37" i="17"/>
  <c r="D37" i="17"/>
  <c r="E37" i="17"/>
  <c r="C38" i="17"/>
  <c r="D38" i="17"/>
  <c r="E38" i="17"/>
  <c r="C39" i="17"/>
  <c r="C43" i="17" s="1"/>
  <c r="D39" i="17"/>
  <c r="E39" i="17"/>
  <c r="C40" i="17"/>
  <c r="D40" i="17"/>
  <c r="E40" i="17"/>
  <c r="C41" i="17"/>
  <c r="D41" i="17"/>
  <c r="E41" i="17"/>
  <c r="F42" i="17"/>
  <c r="G42" i="17"/>
  <c r="H42" i="17"/>
  <c r="I42" i="17"/>
  <c r="J42" i="17"/>
  <c r="K42" i="17"/>
  <c r="L42" i="17"/>
  <c r="M42" i="17"/>
  <c r="N42" i="17"/>
  <c r="O42" i="17"/>
  <c r="I16" i="17"/>
  <c r="J16" i="17" s="1"/>
  <c r="I30" i="17"/>
  <c r="K17" i="17" l="1"/>
  <c r="L15" i="17" s="1"/>
  <c r="J30" i="17"/>
  <c r="K16" i="17"/>
  <c r="I76" i="1"/>
  <c r="I39" i="1"/>
  <c r="I62" i="1"/>
  <c r="D90" i="1"/>
  <c r="D96" i="1" s="1"/>
  <c r="I49" i="1"/>
  <c r="I83" i="1"/>
  <c r="F90" i="1"/>
  <c r="F96" i="1" s="1"/>
  <c r="F98" i="1" s="1"/>
  <c r="F102" i="1" s="1"/>
  <c r="H90" i="1"/>
  <c r="H96" i="1"/>
  <c r="H99" i="1" s="1"/>
  <c r="I9" i="1"/>
  <c r="H16" i="1"/>
  <c r="I16" i="1" s="1"/>
  <c r="I90" i="1" l="1"/>
  <c r="L16" i="17"/>
  <c r="K30" i="17"/>
  <c r="M16" i="17" l="1"/>
  <c r="L30" i="17"/>
  <c r="L17" i="17"/>
  <c r="M15" i="17" s="1"/>
  <c r="M17" i="17" s="1"/>
  <c r="N15" i="17" s="1"/>
  <c r="N16" i="17" l="1"/>
  <c r="M30" i="17"/>
  <c r="N17" i="17"/>
  <c r="O15" i="17" s="1"/>
  <c r="N30" i="17" l="1"/>
  <c r="O16" i="17"/>
  <c r="O30" i="17" l="1"/>
  <c r="F44" i="17"/>
  <c r="G44" i="17" s="1"/>
  <c r="H44" i="17" s="1"/>
  <c r="I44" i="17" s="1"/>
  <c r="J44" i="17" s="1"/>
  <c r="K44" i="17" s="1"/>
  <c r="L44" i="17" s="1"/>
  <c r="M44" i="17" s="1"/>
  <c r="N44" i="17" s="1"/>
  <c r="O44" i="17" s="1"/>
  <c r="O17" i="17"/>
  <c r="F29" i="17" s="1"/>
  <c r="F31" i="17" s="1"/>
  <c r="G29" i="17" s="1"/>
  <c r="G31" i="17" s="1"/>
  <c r="H29" i="17" s="1"/>
  <c r="H31" i="17" s="1"/>
  <c r="I29" i="17" s="1"/>
  <c r="I31" i="17" s="1"/>
  <c r="J29" i="17" s="1"/>
  <c r="J31" i="17" s="1"/>
  <c r="K29" i="17" s="1"/>
  <c r="K31" i="17" s="1"/>
  <c r="L29" i="17" s="1"/>
  <c r="L31" i="17" s="1"/>
  <c r="M29" i="17" s="1"/>
  <c r="M31" i="17" s="1"/>
  <c r="N29" i="17" s="1"/>
  <c r="N31" i="17" s="1"/>
  <c r="O29" i="17" s="1"/>
  <c r="O31" i="17" s="1"/>
  <c r="F43" i="17" s="1"/>
  <c r="F45" i="17" s="1"/>
  <c r="G43" i="17" s="1"/>
  <c r="G45" i="17" s="1"/>
  <c r="H43" i="17" s="1"/>
  <c r="H45" i="17" s="1"/>
  <c r="I43" i="17" s="1"/>
  <c r="I45" i="17" s="1"/>
  <c r="J43" i="17" s="1"/>
  <c r="J45" i="17" s="1"/>
  <c r="K43" i="17" s="1"/>
  <c r="K45" i="17" s="1"/>
  <c r="L43" i="17" s="1"/>
  <c r="L45" i="17" s="1"/>
  <c r="M43" i="17" s="1"/>
  <c r="M45" i="17" s="1"/>
  <c r="N43" i="17" s="1"/>
  <c r="N45" i="17" s="1"/>
  <c r="O43" i="17" s="1"/>
  <c r="O45" i="17" s="1"/>
</calcChain>
</file>

<file path=xl/sharedStrings.xml><?xml version="1.0" encoding="utf-8"?>
<sst xmlns="http://schemas.openxmlformats.org/spreadsheetml/2006/main" count="206" uniqueCount="117">
  <si>
    <t xml:space="preserve">HANSON'S LANDING ASSOCIATION, INC., A CONDOMINIUM             </t>
  </si>
  <si>
    <t>2023 Approved Budget</t>
  </si>
  <si>
    <t>January 1, 2023 -  December 31, 2023</t>
  </si>
  <si>
    <t>Approved</t>
  </si>
  <si>
    <t>Projected</t>
  </si>
  <si>
    <t>Change from</t>
  </si>
  <si>
    <t>DESCRIPTION</t>
  </si>
  <si>
    <t>Budget</t>
  </si>
  <si>
    <t>Performance</t>
  </si>
  <si>
    <t>2022 Budget</t>
  </si>
  <si>
    <t>REVENUE</t>
  </si>
  <si>
    <t>Maintenance Fees - Unit Owners</t>
  </si>
  <si>
    <t>S/A Insurance</t>
  </si>
  <si>
    <t>Interest - Penalty - Owners</t>
  </si>
  <si>
    <t>Screening Fee</t>
  </si>
  <si>
    <t>Kayak Storage Fee</t>
  </si>
  <si>
    <t>Cable Compensation</t>
  </si>
  <si>
    <t>Other Income</t>
  </si>
  <si>
    <t>TOTAL REVENUE</t>
  </si>
  <si>
    <t>EXPENSES</t>
  </si>
  <si>
    <t>Administrative</t>
  </si>
  <si>
    <t>Management Fees</t>
  </si>
  <si>
    <t>Legal</t>
  </si>
  <si>
    <t>Insurance</t>
  </si>
  <si>
    <t>Accounting</t>
  </si>
  <si>
    <t>Fees &amp; Licenses</t>
  </si>
  <si>
    <t>Fees to Division</t>
  </si>
  <si>
    <t>Office Expenses</t>
  </si>
  <si>
    <t>Entertainment</t>
  </si>
  <si>
    <t>Reserve Analysis</t>
  </si>
  <si>
    <t>Bad Debt</t>
  </si>
  <si>
    <t>Total Administrative</t>
  </si>
  <si>
    <t>Utilities</t>
  </si>
  <si>
    <t>Electric</t>
  </si>
  <si>
    <t>Water/Sewer</t>
  </si>
  <si>
    <t>Fees to Miles Grant</t>
  </si>
  <si>
    <t>Security/Internet/Telephone</t>
  </si>
  <si>
    <t>Internet</t>
  </si>
  <si>
    <t>Cable TV</t>
  </si>
  <si>
    <t>Total Utilities</t>
  </si>
  <si>
    <t>Building &amp; Equipment</t>
  </si>
  <si>
    <t xml:space="preserve"> </t>
  </si>
  <si>
    <t>General Building Maintenance</t>
  </si>
  <si>
    <t>Golf Cart Maintenance</t>
  </si>
  <si>
    <t>Maintenance Labor</t>
  </si>
  <si>
    <t>Fire Alarm Maintenance</t>
  </si>
  <si>
    <t>Building 8 Repairs</t>
  </si>
  <si>
    <t>Janitorial</t>
  </si>
  <si>
    <t>Miscellaneous Supplies</t>
  </si>
  <si>
    <t>Total Building &amp; Equipment</t>
  </si>
  <si>
    <t>Grounds</t>
  </si>
  <si>
    <t>Basic Grounds Maintenance</t>
  </si>
  <si>
    <t>Tree Trimming</t>
  </si>
  <si>
    <t>Lawn Pest Control/Fertilizer</t>
  </si>
  <si>
    <t>Sod</t>
  </si>
  <si>
    <t>Landscape Replacement/Plants</t>
  </si>
  <si>
    <t>Irrigation Maintenance</t>
  </si>
  <si>
    <t>Irrigation Repairs</t>
  </si>
  <si>
    <t>Mulch</t>
  </si>
  <si>
    <t>Lake Treatment</t>
  </si>
  <si>
    <t>Shoreline Trim</t>
  </si>
  <si>
    <t>Total Grounds</t>
  </si>
  <si>
    <t>HANSON'S LANDING ASSOCIATION, INC., A CONDOMINIUM</t>
  </si>
  <si>
    <t>Expenses</t>
  </si>
  <si>
    <t>Recreation Maintenance</t>
  </si>
  <si>
    <t>Pool Maintenance</t>
  </si>
  <si>
    <t>Pool Repair</t>
  </si>
  <si>
    <t>Propane-BBQ Grills</t>
  </si>
  <si>
    <t>Kayak Storage area Maintenance</t>
  </si>
  <si>
    <t>Recreational Equipment</t>
  </si>
  <si>
    <t>Total Recreation Maintenance</t>
  </si>
  <si>
    <t>Contract Services</t>
  </si>
  <si>
    <t>Trash Removal</t>
  </si>
  <si>
    <t>Termite Control</t>
  </si>
  <si>
    <t>Ant Control</t>
  </si>
  <si>
    <t>Rodent Control</t>
  </si>
  <si>
    <t>Total Contract Services</t>
  </si>
  <si>
    <t xml:space="preserve">Miscellaneous and Contingency </t>
  </si>
  <si>
    <t>PAMP</t>
  </si>
  <si>
    <t>Contingencies &amp; Working Funds</t>
  </si>
  <si>
    <t>Total Miscellaneous and Contingency</t>
  </si>
  <si>
    <t>TOTAL OPERATING EXPENSES</t>
  </si>
  <si>
    <t>RESERVES</t>
  </si>
  <si>
    <t>Cash Flow-Pooled</t>
  </si>
  <si>
    <t>TOTAL RESERVES</t>
  </si>
  <si>
    <t>TOTAL OPERATING &amp; RESERVES</t>
  </si>
  <si>
    <t>2022 SUR/DEF</t>
  </si>
  <si>
    <t xml:space="preserve">                             Insurance and Pamp Shortfall</t>
  </si>
  <si>
    <t xml:space="preserve">2022 SA </t>
  </si>
  <si>
    <t>Per Owner</t>
  </si>
  <si>
    <t>2019 BEG FD BAL</t>
  </si>
  <si>
    <t>PROJECTED BEGINNING 2022 FUND BALANCE</t>
  </si>
  <si>
    <t>MAINTENANCE FEES/OWNER/MONTH W/O</t>
  </si>
  <si>
    <t>BENEFIT OF PRIOR YEAR CARRYOVER</t>
  </si>
  <si>
    <t>ROUNDED</t>
  </si>
  <si>
    <t>HANSON'S LANDING ASSOCIATION INC, A CONDOMINIUM</t>
  </si>
  <si>
    <t>2011 RESERVE SCHEDULE</t>
  </si>
  <si>
    <t>CASH FLOW</t>
  </si>
  <si>
    <t>ESTIMATED</t>
  </si>
  <si>
    <t>YEAR</t>
  </si>
  <si>
    <t>CATEGORY</t>
  </si>
  <si>
    <t>COST TO</t>
  </si>
  <si>
    <t>USEFUL</t>
  </si>
  <si>
    <t>REMAINING</t>
  </si>
  <si>
    <t>REPLACE</t>
  </si>
  <si>
    <t>LIFE</t>
  </si>
  <si>
    <t>ROOF REPLACEMENT</t>
  </si>
  <si>
    <t>CARPORTS</t>
  </si>
  <si>
    <t>PAINTING</t>
  </si>
  <si>
    <t>2 TO 5</t>
  </si>
  <si>
    <t>PAVING</t>
  </si>
  <si>
    <t xml:space="preserve">POOL  </t>
  </si>
  <si>
    <t>CAPTL IMPROVEMENTS</t>
  </si>
  <si>
    <t>EXPENDITURES</t>
  </si>
  <si>
    <t>BEGINNING BALANCE</t>
  </si>
  <si>
    <t>FUNDING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</si>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</sst>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2" applyFont="1"/>
    <xf numFmtId="0" fontId="0" fillId="0" borderId="0" xfId="0" applyAlignment="1">
      <alignment horizontal="center"/>
    </xf>
    <xf numFmtId="0" fontId="3" fillId="0" borderId="0" xfId="0" applyFont="1"/>
    <xf numFmtId="44" fontId="0" fillId="0" borderId="0" xfId="0" applyNumberFormat="1"/>
    <xf numFmtId="0" fontId="4" fillId="0" borderId="0" xfId="0" applyFont="1"/>
    <xf numFmtId="1" fontId="0" fillId="0" borderId="0" xfId="0" applyNumberFormat="1"/>
    <xf numFmtId="1" fontId="0" fillId="0" borderId="0" xfId="1" applyNumberFormat="1" applyFont="1"/>
    <xf numFmtId="1" fontId="0" fillId="0" borderId="0" xfId="2" applyNumberFormat="1" applyFont="1"/>
    <xf numFmtId="164" fontId="4" fillId="0" borderId="0" xfId="0" applyNumberFormat="1" applyFont="1"/>
    <xf numFmtId="0" fontId="8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44" fontId="4" fillId="0" borderId="0" xfId="2" applyFont="1"/>
    <xf numFmtId="44" fontId="6" fillId="0" borderId="0" xfId="2" applyFont="1"/>
    <xf numFmtId="0" fontId="6" fillId="0" borderId="0" xfId="0" applyFont="1"/>
    <xf numFmtId="164" fontId="5" fillId="0" borderId="0" xfId="0" applyNumberFormat="1" applyFont="1"/>
    <xf numFmtId="164" fontId="3" fillId="0" borderId="0" xfId="0" applyNumberFormat="1" applyFont="1"/>
    <xf numFmtId="44" fontId="3" fillId="0" borderId="0" xfId="0" applyNumberFormat="1" applyFont="1"/>
    <xf numFmtId="44" fontId="6" fillId="0" borderId="0" xfId="0" applyNumberFormat="1" applyFont="1"/>
    <xf numFmtId="4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4" fontId="7" fillId="0" borderId="0" xfId="0" applyNumberFormat="1" applyFont="1"/>
    <xf numFmtId="14" fontId="3" fillId="0" borderId="0" xfId="0" quotePrefix="1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43" fontId="4" fillId="0" borderId="0" xfId="1" applyFont="1" applyAlignment="1">
      <alignment horizontal="right"/>
    </xf>
    <xf numFmtId="43" fontId="9" fillId="0" borderId="0" xfId="1" applyFont="1" applyAlignment="1">
      <alignment horizontal="right"/>
    </xf>
    <xf numFmtId="43" fontId="10" fillId="0" borderId="0" xfId="1" applyFont="1" applyAlignment="1">
      <alignment horizontal="right"/>
    </xf>
    <xf numFmtId="9" fontId="9" fillId="0" borderId="0" xfId="3" applyFont="1" applyAlignment="1">
      <alignment horizontal="right"/>
    </xf>
    <xf numFmtId="44" fontId="10" fillId="0" borderId="0" xfId="0" applyNumberFormat="1" applyFont="1" applyAlignment="1">
      <alignment horizontal="right"/>
    </xf>
    <xf numFmtId="44" fontId="10" fillId="0" borderId="0" xfId="2" applyFont="1" applyAlignment="1">
      <alignment horizontal="right"/>
    </xf>
    <xf numFmtId="43" fontId="3" fillId="0" borderId="0" xfId="1" applyFont="1" applyAlignment="1">
      <alignment horizontal="center"/>
    </xf>
    <xf numFmtId="9" fontId="3" fillId="0" borderId="0" xfId="3" applyFont="1" applyAlignment="1">
      <alignment horizontal="center"/>
    </xf>
    <xf numFmtId="44" fontId="1" fillId="0" borderId="0" xfId="2" applyFont="1"/>
    <xf numFmtId="44" fontId="3" fillId="0" borderId="0" xfId="0" quotePrefix="1" applyNumberFormat="1" applyFont="1"/>
    <xf numFmtId="164" fontId="3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  <xf numFmtId="0" fontId="3" fillId="0" borderId="0" xfId="0" quotePrefix="1" applyFont="1" applyAlignment="1">
      <alignment horizontal="center"/>
    </xf>
    <xf numFmtId="9" fontId="1" fillId="0" borderId="0" xfId="3" applyFont="1"/>
    <xf numFmtId="44" fontId="3" fillId="0" borderId="0" xfId="2" applyFont="1" applyAlignment="1">
      <alignment horizontal="right"/>
    </xf>
    <xf numFmtId="0" fontId="1" fillId="0" borderId="0" xfId="0" applyFont="1"/>
    <xf numFmtId="44" fontId="7" fillId="0" borderId="0" xfId="2" applyFont="1"/>
    <xf numFmtId="43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44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44" fontId="6" fillId="0" borderId="0" xfId="2" applyFont="1" applyAlignment="1">
      <alignment horizontal="right"/>
    </xf>
    <xf numFmtId="44" fontId="7" fillId="0" borderId="0" xfId="2" applyFont="1" applyAlignment="1">
      <alignment horizontal="right"/>
    </xf>
    <xf numFmtId="43" fontId="3" fillId="0" borderId="0" xfId="1" applyFont="1" applyAlignment="1">
      <alignment horizontal="left"/>
    </xf>
    <xf numFmtId="44" fontId="1" fillId="0" borderId="0" xfId="2" applyFont="1" applyAlignment="1">
      <alignment horizontal="right"/>
    </xf>
    <xf numFmtId="44" fontId="5" fillId="0" borderId="0" xfId="2" applyFont="1" applyAlignment="1">
      <alignment horizontal="right"/>
    </xf>
    <xf numFmtId="44" fontId="11" fillId="0" borderId="0" xfId="2" applyFont="1" applyAlignment="1">
      <alignment horizontal="right"/>
    </xf>
    <xf numFmtId="43" fontId="7" fillId="0" borderId="0" xfId="1" quotePrefix="1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view="pageBreakPreview" zoomScaleNormal="100" zoomScaleSheetLayoutView="100" workbookViewId="0">
      <selection activeCell="A2" sqref="A2:I2"/>
    </sheetView>
  </sheetViews>
  <sheetFormatPr defaultColWidth="9.140625" defaultRowHeight="12.75"/>
  <cols>
    <col min="1" max="1" width="4" style="3" bestFit="1" customWidth="1"/>
    <col min="2" max="2" width="43.7109375" style="5" customWidth="1"/>
    <col min="3" max="3" width="3.42578125" style="5" customWidth="1"/>
    <col min="4" max="4" width="14" style="5" customWidth="1"/>
    <col min="5" max="5" width="4.140625" style="5" customWidth="1"/>
    <col min="6" max="6" width="15.42578125" style="5" customWidth="1"/>
    <col min="7" max="7" width="4.28515625" style="5" customWidth="1"/>
    <col min="8" max="8" width="15" style="5" customWidth="1"/>
    <col min="9" max="9" width="17.42578125" style="28" hidden="1" customWidth="1"/>
    <col min="10" max="10" width="6.140625" style="12" customWidth="1"/>
    <col min="11" max="11" width="11.5703125" style="16" bestFit="1" customWidth="1"/>
    <col min="12" max="12" width="18.42578125" style="16" customWidth="1"/>
    <col min="13" max="16384" width="9.140625" style="5"/>
  </cols>
  <sheetData>
    <row r="1" spans="1:12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K1" s="36"/>
      <c r="L1" s="36"/>
    </row>
    <row r="2" spans="1:12" ht="20.25">
      <c r="A2" s="59" t="s">
        <v>1</v>
      </c>
      <c r="B2" s="59"/>
      <c r="C2" s="59"/>
      <c r="D2" s="59"/>
      <c r="E2" s="59"/>
      <c r="F2" s="59"/>
      <c r="G2" s="59"/>
      <c r="H2" s="59"/>
      <c r="I2" s="59"/>
      <c r="K2" s="36"/>
      <c r="L2" s="36"/>
    </row>
    <row r="3" spans="1:12" ht="20.25">
      <c r="A3" s="58" t="s">
        <v>2</v>
      </c>
      <c r="B3" s="58"/>
      <c r="C3" s="58"/>
      <c r="D3" s="58"/>
      <c r="E3" s="58"/>
      <c r="F3" s="58"/>
      <c r="G3" s="58"/>
      <c r="H3" s="58"/>
      <c r="I3" s="58"/>
      <c r="K3" s="36"/>
      <c r="L3" s="36"/>
    </row>
    <row r="4" spans="1:12">
      <c r="B4" s="14"/>
      <c r="C4" s="14"/>
      <c r="D4" s="14"/>
      <c r="E4" s="14"/>
      <c r="F4" s="14"/>
      <c r="G4" s="14"/>
      <c r="H4" s="14"/>
      <c r="I4" s="30"/>
      <c r="K4" s="36"/>
      <c r="L4" s="36"/>
    </row>
    <row r="5" spans="1:12">
      <c r="B5" s="43"/>
      <c r="C5" s="43"/>
      <c r="D5" s="12">
        <v>2022</v>
      </c>
      <c r="E5" s="12"/>
      <c r="F5" s="12">
        <v>2022</v>
      </c>
      <c r="G5" s="12"/>
      <c r="H5" s="12">
        <v>2023</v>
      </c>
      <c r="I5" s="34"/>
      <c r="K5" s="36"/>
      <c r="L5" s="36"/>
    </row>
    <row r="6" spans="1:12">
      <c r="B6" s="43"/>
      <c r="C6" s="43"/>
      <c r="D6" s="12" t="s">
        <v>3</v>
      </c>
      <c r="E6" s="12"/>
      <c r="F6" s="12" t="s">
        <v>4</v>
      </c>
      <c r="G6" s="12"/>
      <c r="H6" s="12" t="s">
        <v>3</v>
      </c>
      <c r="I6" s="34" t="s">
        <v>5</v>
      </c>
      <c r="K6" s="36"/>
      <c r="L6" s="36"/>
    </row>
    <row r="7" spans="1:12" ht="15">
      <c r="B7" s="13" t="s">
        <v>6</v>
      </c>
      <c r="C7" s="43"/>
      <c r="D7" s="13" t="s">
        <v>7</v>
      </c>
      <c r="E7" s="13"/>
      <c r="F7" s="13" t="s">
        <v>8</v>
      </c>
      <c r="G7" s="13"/>
      <c r="H7" s="13" t="s">
        <v>7</v>
      </c>
      <c r="I7" s="56" t="s">
        <v>9</v>
      </c>
      <c r="K7" s="36"/>
      <c r="L7" s="36"/>
    </row>
    <row r="8" spans="1:12">
      <c r="B8" s="15" t="s">
        <v>10</v>
      </c>
      <c r="C8" s="43"/>
      <c r="D8" s="43"/>
      <c r="E8" s="43"/>
      <c r="F8" s="43"/>
      <c r="G8" s="43"/>
      <c r="H8" s="43"/>
      <c r="I8" s="29"/>
      <c r="K8" s="36"/>
      <c r="L8" s="36"/>
    </row>
    <row r="9" spans="1:12">
      <c r="A9" s="3">
        <v>401</v>
      </c>
      <c r="B9" s="43" t="s">
        <v>11</v>
      </c>
      <c r="C9" s="43"/>
      <c r="D9" s="36">
        <v>1083226</v>
      </c>
      <c r="E9" s="36"/>
      <c r="F9" s="36">
        <v>1082520</v>
      </c>
      <c r="G9" s="43"/>
      <c r="H9" s="36">
        <v>1207512</v>
      </c>
      <c r="I9" s="55">
        <f>+H9-D9</f>
        <v>124286</v>
      </c>
      <c r="J9" s="35"/>
      <c r="K9" s="36"/>
      <c r="L9" s="36"/>
    </row>
    <row r="10" spans="1:12">
      <c r="A10" s="3">
        <v>403</v>
      </c>
      <c r="B10" s="43" t="s">
        <v>12</v>
      </c>
      <c r="C10" s="43"/>
      <c r="D10" s="36">
        <v>0</v>
      </c>
      <c r="E10" s="36"/>
      <c r="F10" s="36">
        <v>0</v>
      </c>
      <c r="G10" s="43"/>
      <c r="H10" s="36">
        <v>186000</v>
      </c>
      <c r="I10" s="42">
        <f t="shared" ref="I10:I16" si="0">+H10-D10</f>
        <v>186000</v>
      </c>
      <c r="K10" s="36"/>
      <c r="L10" s="36"/>
    </row>
    <row r="11" spans="1:12">
      <c r="A11" s="3">
        <v>432</v>
      </c>
      <c r="B11" s="43" t="s">
        <v>13</v>
      </c>
      <c r="C11" s="43"/>
      <c r="D11" s="36">
        <v>0</v>
      </c>
      <c r="E11" s="36"/>
      <c r="F11" s="36">
        <v>19.41</v>
      </c>
      <c r="G11" s="43"/>
      <c r="H11" s="36">
        <v>0</v>
      </c>
      <c r="I11" s="42">
        <f t="shared" si="0"/>
        <v>0</v>
      </c>
      <c r="K11" s="36"/>
      <c r="L11" s="36"/>
    </row>
    <row r="12" spans="1:12">
      <c r="A12" s="3">
        <v>434</v>
      </c>
      <c r="B12" s="43" t="s">
        <v>14</v>
      </c>
      <c r="C12" s="43"/>
      <c r="D12" s="36">
        <v>1000</v>
      </c>
      <c r="E12" s="36"/>
      <c r="F12" s="36">
        <v>3466.67</v>
      </c>
      <c r="G12" s="43"/>
      <c r="H12" s="36">
        <v>3000</v>
      </c>
      <c r="I12" s="42">
        <f t="shared" si="0"/>
        <v>2000</v>
      </c>
      <c r="K12" s="36"/>
      <c r="L12" s="36"/>
    </row>
    <row r="13" spans="1:12">
      <c r="A13" s="3">
        <v>435</v>
      </c>
      <c r="B13" s="43" t="s">
        <v>15</v>
      </c>
      <c r="C13" s="43"/>
      <c r="D13" s="36">
        <v>2000</v>
      </c>
      <c r="E13" s="36"/>
      <c r="F13" s="36">
        <v>3600</v>
      </c>
      <c r="G13" s="43"/>
      <c r="H13" s="36">
        <v>3000</v>
      </c>
      <c r="I13" s="42">
        <f t="shared" si="0"/>
        <v>1000</v>
      </c>
      <c r="K13" s="36"/>
      <c r="L13" s="36"/>
    </row>
    <row r="14" spans="1:12">
      <c r="B14" s="43" t="s">
        <v>16</v>
      </c>
      <c r="C14" s="10"/>
      <c r="D14" s="36">
        <v>2657</v>
      </c>
      <c r="E14" s="36"/>
      <c r="F14" s="36">
        <v>0</v>
      </c>
      <c r="G14" s="10"/>
      <c r="H14" s="36">
        <v>0</v>
      </c>
      <c r="I14" s="42">
        <f t="shared" si="0"/>
        <v>-2657</v>
      </c>
      <c r="K14" s="36"/>
      <c r="L14" s="36"/>
    </row>
    <row r="15" spans="1:12" ht="15">
      <c r="A15" s="3">
        <v>440</v>
      </c>
      <c r="B15" s="43" t="s">
        <v>17</v>
      </c>
      <c r="C15" s="43"/>
      <c r="D15" s="17">
        <v>0</v>
      </c>
      <c r="E15" s="36"/>
      <c r="F15" s="17">
        <v>1320</v>
      </c>
      <c r="G15" s="43"/>
      <c r="H15" s="17">
        <v>0</v>
      </c>
      <c r="I15" s="51">
        <f t="shared" si="0"/>
        <v>0</v>
      </c>
      <c r="K15" s="36"/>
      <c r="L15" s="36"/>
    </row>
    <row r="16" spans="1:12">
      <c r="B16" s="3" t="s">
        <v>18</v>
      </c>
      <c r="C16" s="43"/>
      <c r="D16" s="11">
        <f>SUM(D9:D15)</f>
        <v>1088883</v>
      </c>
      <c r="E16" s="36"/>
      <c r="F16" s="11">
        <f>SUM(F9:F15)</f>
        <v>1090926.0799999998</v>
      </c>
      <c r="G16" s="11"/>
      <c r="H16" s="11">
        <f>SUM(H9:H15)</f>
        <v>1399512</v>
      </c>
      <c r="I16" s="55">
        <f t="shared" si="0"/>
        <v>310629</v>
      </c>
      <c r="K16" s="36"/>
      <c r="L16" s="41"/>
    </row>
    <row r="17" spans="1:12" ht="15">
      <c r="B17" s="43"/>
      <c r="C17" s="43"/>
      <c r="D17" s="43"/>
      <c r="E17" s="17"/>
      <c r="F17" s="43"/>
      <c r="G17" s="43"/>
      <c r="H17" s="47"/>
      <c r="I17" s="29"/>
      <c r="K17" s="36"/>
      <c r="L17" s="36"/>
    </row>
    <row r="18" spans="1:12">
      <c r="B18" s="13" t="s">
        <v>19</v>
      </c>
      <c r="C18" s="43"/>
      <c r="D18" s="43"/>
      <c r="E18" s="11"/>
      <c r="F18" s="43"/>
      <c r="G18" s="43"/>
      <c r="H18" s="43"/>
      <c r="I18" s="29"/>
      <c r="K18" s="36"/>
      <c r="L18" s="36"/>
    </row>
    <row r="19" spans="1:12">
      <c r="B19" s="15" t="s">
        <v>20</v>
      </c>
      <c r="C19" s="43"/>
      <c r="D19" s="43"/>
      <c r="E19" s="43"/>
      <c r="F19" s="43"/>
      <c r="G19" s="43"/>
      <c r="H19" s="43"/>
      <c r="I19" s="29"/>
      <c r="K19" s="36"/>
      <c r="L19" s="36"/>
    </row>
    <row r="20" spans="1:12">
      <c r="A20" s="3">
        <v>501</v>
      </c>
      <c r="B20" s="43" t="s">
        <v>21</v>
      </c>
      <c r="C20" s="43"/>
      <c r="D20" s="36">
        <v>38832</v>
      </c>
      <c r="E20" s="36"/>
      <c r="F20" s="36">
        <v>38832</v>
      </c>
      <c r="G20" s="43"/>
      <c r="H20" s="36">
        <v>38832</v>
      </c>
      <c r="I20" s="42">
        <f>+H20-D20</f>
        <v>0</v>
      </c>
      <c r="K20" s="36"/>
      <c r="L20" s="36"/>
    </row>
    <row r="21" spans="1:12">
      <c r="A21" s="3">
        <v>505</v>
      </c>
      <c r="B21" s="43" t="s">
        <v>22</v>
      </c>
      <c r="C21" s="43"/>
      <c r="D21" s="36">
        <v>2500</v>
      </c>
      <c r="E21" s="36"/>
      <c r="F21" s="36">
        <v>3942.01</v>
      </c>
      <c r="G21" s="43"/>
      <c r="H21" s="36">
        <v>2500</v>
      </c>
      <c r="I21" s="42">
        <f t="shared" ref="I21:I29" si="1">+H21-D21</f>
        <v>0</v>
      </c>
      <c r="K21" s="36"/>
      <c r="L21" s="36"/>
    </row>
    <row r="22" spans="1:12">
      <c r="A22" s="3">
        <v>510</v>
      </c>
      <c r="B22" s="43" t="s">
        <v>23</v>
      </c>
      <c r="C22" s="43"/>
      <c r="D22" s="36">
        <v>340000</v>
      </c>
      <c r="E22" s="36"/>
      <c r="F22" s="36">
        <v>410174.42</v>
      </c>
      <c r="G22" s="43"/>
      <c r="H22" s="36">
        <v>609094</v>
      </c>
      <c r="I22" s="42">
        <f t="shared" si="1"/>
        <v>269094</v>
      </c>
      <c r="K22" s="36"/>
      <c r="L22" s="36"/>
    </row>
    <row r="23" spans="1:12">
      <c r="A23" s="3">
        <v>521</v>
      </c>
      <c r="B23" s="43" t="s">
        <v>24</v>
      </c>
      <c r="C23" s="43"/>
      <c r="D23" s="36">
        <v>3300</v>
      </c>
      <c r="E23" s="36"/>
      <c r="F23" s="36">
        <v>3300</v>
      </c>
      <c r="G23" s="43"/>
      <c r="H23" s="36">
        <v>3300</v>
      </c>
      <c r="I23" s="42">
        <f t="shared" si="1"/>
        <v>0</v>
      </c>
      <c r="K23" s="36"/>
      <c r="L23" s="36"/>
    </row>
    <row r="24" spans="1:12">
      <c r="A24" s="3">
        <v>530</v>
      </c>
      <c r="B24" s="43" t="s">
        <v>25</v>
      </c>
      <c r="C24" s="43"/>
      <c r="D24" s="36">
        <v>62</v>
      </c>
      <c r="E24" s="36"/>
      <c r="F24" s="36">
        <v>61.25</v>
      </c>
      <c r="G24" s="43"/>
      <c r="H24" s="36">
        <v>62</v>
      </c>
      <c r="I24" s="42">
        <f t="shared" si="1"/>
        <v>0</v>
      </c>
      <c r="K24" s="36"/>
      <c r="L24" s="36"/>
    </row>
    <row r="25" spans="1:12">
      <c r="A25" s="3">
        <v>532</v>
      </c>
      <c r="B25" s="43" t="s">
        <v>26</v>
      </c>
      <c r="C25" s="43"/>
      <c r="D25" s="36">
        <v>744</v>
      </c>
      <c r="E25" s="36"/>
      <c r="F25" s="36">
        <v>744</v>
      </c>
      <c r="G25" s="43"/>
      <c r="H25" s="36">
        <v>744</v>
      </c>
      <c r="I25" s="42">
        <f t="shared" si="1"/>
        <v>0</v>
      </c>
      <c r="K25" s="36"/>
      <c r="L25" s="36"/>
    </row>
    <row r="26" spans="1:12">
      <c r="A26" s="3">
        <v>546</v>
      </c>
      <c r="B26" s="43" t="s">
        <v>27</v>
      </c>
      <c r="C26" s="43"/>
      <c r="D26" s="36">
        <v>5000</v>
      </c>
      <c r="E26" s="36"/>
      <c r="F26" s="36">
        <v>5006.76</v>
      </c>
      <c r="G26" s="43"/>
      <c r="H26" s="36">
        <v>5000</v>
      </c>
      <c r="I26" s="42">
        <f t="shared" si="1"/>
        <v>0</v>
      </c>
      <c r="K26" s="36"/>
      <c r="L26" s="36"/>
    </row>
    <row r="27" spans="1:12" ht="15">
      <c r="A27" s="3">
        <v>548</v>
      </c>
      <c r="B27" s="43" t="s">
        <v>28</v>
      </c>
      <c r="C27" s="43"/>
      <c r="D27" s="36">
        <v>1800</v>
      </c>
      <c r="E27" s="17"/>
      <c r="F27" s="36">
        <v>2270.7600000000002</v>
      </c>
      <c r="G27" s="18"/>
      <c r="H27" s="36">
        <v>1800</v>
      </c>
      <c r="I27" s="42">
        <f t="shared" si="1"/>
        <v>0</v>
      </c>
      <c r="K27" s="36"/>
      <c r="L27" s="36"/>
    </row>
    <row r="28" spans="1:12" ht="15">
      <c r="A28" s="3">
        <v>549</v>
      </c>
      <c r="B28" s="43" t="s">
        <v>29</v>
      </c>
      <c r="C28" s="43"/>
      <c r="D28" s="36">
        <v>1500</v>
      </c>
      <c r="E28" s="17"/>
      <c r="F28" s="36">
        <v>3475</v>
      </c>
      <c r="G28" s="18"/>
      <c r="H28" s="36">
        <v>1500</v>
      </c>
      <c r="I28" s="42">
        <f t="shared" si="1"/>
        <v>0</v>
      </c>
      <c r="K28" s="36"/>
      <c r="L28" s="36"/>
    </row>
    <row r="29" spans="1:12" ht="15">
      <c r="A29" s="3">
        <v>550</v>
      </c>
      <c r="B29" s="43" t="s">
        <v>30</v>
      </c>
      <c r="C29" s="43"/>
      <c r="D29" s="17">
        <v>0</v>
      </c>
      <c r="E29" s="17"/>
      <c r="F29" s="17">
        <v>0</v>
      </c>
      <c r="G29" s="18"/>
      <c r="H29" s="17">
        <v>0</v>
      </c>
      <c r="I29" s="51">
        <f t="shared" si="1"/>
        <v>0</v>
      </c>
      <c r="K29" s="36"/>
      <c r="L29" s="36"/>
    </row>
    <row r="30" spans="1:12">
      <c r="B30" s="3" t="s">
        <v>31</v>
      </c>
      <c r="C30" s="43"/>
      <c r="D30" s="11">
        <f>SUM(D20:D29)</f>
        <v>393738</v>
      </c>
      <c r="E30" s="11"/>
      <c r="F30" s="11">
        <f>SUM(F20:F29)</f>
        <v>467806.2</v>
      </c>
      <c r="G30" s="3"/>
      <c r="H30" s="11">
        <f>SUM(H20:H29)</f>
        <v>662832</v>
      </c>
      <c r="I30" s="42">
        <f>+H30-D30</f>
        <v>269094</v>
      </c>
      <c r="K30" s="36"/>
      <c r="L30" s="36"/>
    </row>
    <row r="31" spans="1:12">
      <c r="B31" s="43"/>
      <c r="C31" s="43"/>
      <c r="D31" s="43"/>
      <c r="E31" s="43"/>
      <c r="F31" s="43"/>
      <c r="G31" s="43"/>
      <c r="H31" s="43"/>
      <c r="I31" s="39"/>
      <c r="K31" s="36"/>
      <c r="L31" s="36"/>
    </row>
    <row r="32" spans="1:12">
      <c r="B32" s="15" t="s">
        <v>32</v>
      </c>
      <c r="C32" s="43"/>
      <c r="D32" s="43"/>
      <c r="E32" s="43"/>
      <c r="F32" s="43"/>
      <c r="G32" s="43"/>
      <c r="H32" s="43"/>
      <c r="I32" s="39"/>
      <c r="K32" s="36"/>
      <c r="L32" s="36"/>
    </row>
    <row r="33" spans="1:9">
      <c r="A33" s="3">
        <v>551</v>
      </c>
      <c r="B33" s="43" t="s">
        <v>33</v>
      </c>
      <c r="C33" s="43"/>
      <c r="D33" s="36">
        <v>14500</v>
      </c>
      <c r="E33" s="36"/>
      <c r="F33" s="36">
        <v>16421.25</v>
      </c>
      <c r="G33" s="43"/>
      <c r="H33" s="36">
        <v>17100</v>
      </c>
      <c r="I33" s="42">
        <f t="shared" ref="I33:I39" si="2">+H33-D33</f>
        <v>2600</v>
      </c>
    </row>
    <row r="34" spans="1:9">
      <c r="A34" s="3">
        <v>552</v>
      </c>
      <c r="B34" s="43" t="s">
        <v>34</v>
      </c>
      <c r="C34" s="43"/>
      <c r="D34" s="36">
        <v>7500</v>
      </c>
      <c r="E34" s="36"/>
      <c r="F34" s="36">
        <v>7567.65</v>
      </c>
      <c r="G34" s="43"/>
      <c r="H34" s="36">
        <v>7800</v>
      </c>
      <c r="I34" s="42">
        <f t="shared" si="2"/>
        <v>300</v>
      </c>
    </row>
    <row r="35" spans="1:9">
      <c r="A35" s="3">
        <v>560</v>
      </c>
      <c r="B35" s="43" t="s">
        <v>35</v>
      </c>
      <c r="C35" s="43"/>
      <c r="D35" s="36">
        <v>5000</v>
      </c>
      <c r="E35" s="36"/>
      <c r="F35" s="36">
        <v>6817.67</v>
      </c>
      <c r="G35" s="43"/>
      <c r="H35" s="36">
        <v>10000</v>
      </c>
      <c r="I35" s="42">
        <f t="shared" si="2"/>
        <v>5000</v>
      </c>
    </row>
    <row r="36" spans="1:9">
      <c r="A36" s="3">
        <v>573</v>
      </c>
      <c r="B36" s="43" t="s">
        <v>36</v>
      </c>
      <c r="C36" s="43"/>
      <c r="D36" s="36">
        <v>4000</v>
      </c>
      <c r="E36" s="36"/>
      <c r="F36" s="36">
        <v>3950.73</v>
      </c>
      <c r="G36" s="43"/>
      <c r="H36" s="36">
        <v>4000</v>
      </c>
      <c r="I36" s="42">
        <f t="shared" si="2"/>
        <v>0</v>
      </c>
    </row>
    <row r="37" spans="1:9">
      <c r="A37" s="3">
        <v>572</v>
      </c>
      <c r="B37" s="43" t="s">
        <v>37</v>
      </c>
      <c r="C37" s="43"/>
      <c r="D37" s="36">
        <v>86908</v>
      </c>
      <c r="E37" s="36"/>
      <c r="F37" s="36">
        <v>86914.08</v>
      </c>
      <c r="G37" s="43"/>
      <c r="H37" s="36">
        <v>86908.64</v>
      </c>
      <c r="I37" s="42">
        <f t="shared" si="2"/>
        <v>0.63999999999941792</v>
      </c>
    </row>
    <row r="38" spans="1:9" ht="15">
      <c r="A38" s="3">
        <v>574</v>
      </c>
      <c r="B38" s="43" t="s">
        <v>38</v>
      </c>
      <c r="C38" s="43"/>
      <c r="D38" s="17">
        <v>103654</v>
      </c>
      <c r="E38" s="17"/>
      <c r="F38" s="17">
        <v>102767.03999999999</v>
      </c>
      <c r="G38" s="18"/>
      <c r="H38" s="17">
        <v>107900</v>
      </c>
      <c r="I38" s="51">
        <f t="shared" si="2"/>
        <v>4246</v>
      </c>
    </row>
    <row r="39" spans="1:9">
      <c r="B39" s="3" t="s">
        <v>39</v>
      </c>
      <c r="C39" s="43"/>
      <c r="D39" s="11">
        <f>SUM(D33:D38)</f>
        <v>221562</v>
      </c>
      <c r="E39" s="11"/>
      <c r="F39" s="11">
        <f>SUM(F33:F38)</f>
        <v>224438.41999999998</v>
      </c>
      <c r="G39" s="3"/>
      <c r="H39" s="11">
        <f>SUM(H33:H38)</f>
        <v>233708.64</v>
      </c>
      <c r="I39" s="42">
        <f t="shared" si="2"/>
        <v>12146.640000000014</v>
      </c>
    </row>
    <row r="40" spans="1:9">
      <c r="B40" s="43"/>
      <c r="C40" s="43"/>
      <c r="D40" s="3"/>
      <c r="E40" s="3"/>
      <c r="F40" s="3"/>
      <c r="G40" s="3"/>
      <c r="H40" s="3"/>
      <c r="I40" s="39"/>
    </row>
    <row r="41" spans="1:9">
      <c r="B41" s="15" t="s">
        <v>40</v>
      </c>
      <c r="C41" s="43"/>
      <c r="D41" s="43"/>
      <c r="E41" s="43"/>
      <c r="F41" s="43"/>
      <c r="G41" s="43"/>
      <c r="H41" s="43" t="s">
        <v>41</v>
      </c>
      <c r="I41" s="39"/>
    </row>
    <row r="42" spans="1:9">
      <c r="A42" s="3">
        <v>575</v>
      </c>
      <c r="B42" s="43" t="s">
        <v>42</v>
      </c>
      <c r="C42" s="43"/>
      <c r="D42" s="36">
        <v>20000</v>
      </c>
      <c r="E42" s="36"/>
      <c r="F42" s="36">
        <v>19574.86</v>
      </c>
      <c r="G42" s="43"/>
      <c r="H42" s="36">
        <v>15000</v>
      </c>
      <c r="I42" s="42">
        <f t="shared" ref="I42:I48" si="3">+H42-D42</f>
        <v>-5000</v>
      </c>
    </row>
    <row r="43" spans="1:9">
      <c r="A43" s="3">
        <v>576</v>
      </c>
      <c r="B43" s="43" t="s">
        <v>43</v>
      </c>
      <c r="C43" s="43"/>
      <c r="D43" s="36">
        <v>1500</v>
      </c>
      <c r="E43" s="36"/>
      <c r="F43" s="36"/>
      <c r="G43" s="43"/>
      <c r="H43" s="36">
        <v>500</v>
      </c>
      <c r="I43" s="42">
        <f t="shared" si="3"/>
        <v>-1000</v>
      </c>
    </row>
    <row r="44" spans="1:9">
      <c r="A44" s="3">
        <v>577</v>
      </c>
      <c r="B44" s="43" t="s">
        <v>44</v>
      </c>
      <c r="C44" s="43"/>
      <c r="D44" s="36">
        <v>56200</v>
      </c>
      <c r="E44" s="36"/>
      <c r="F44" s="36">
        <v>56014.17</v>
      </c>
      <c r="G44" s="43"/>
      <c r="H44" s="36">
        <v>62000</v>
      </c>
      <c r="I44" s="42">
        <f t="shared" si="3"/>
        <v>5800</v>
      </c>
    </row>
    <row r="45" spans="1:9">
      <c r="A45" s="3">
        <v>578</v>
      </c>
      <c r="B45" s="43" t="s">
        <v>45</v>
      </c>
      <c r="C45" s="43"/>
      <c r="D45" s="36">
        <v>11000</v>
      </c>
      <c r="E45" s="36"/>
      <c r="F45" s="36">
        <v>8920.2000000000007</v>
      </c>
      <c r="G45" s="43"/>
      <c r="H45" s="36">
        <v>10000</v>
      </c>
      <c r="I45" s="42">
        <f t="shared" si="3"/>
        <v>-1000</v>
      </c>
    </row>
    <row r="46" spans="1:9">
      <c r="A46" s="3">
        <v>579</v>
      </c>
      <c r="B46" s="43" t="s">
        <v>46</v>
      </c>
      <c r="C46" s="43"/>
      <c r="D46" s="36">
        <v>0</v>
      </c>
      <c r="E46" s="36"/>
      <c r="F46" s="36"/>
      <c r="G46" s="43"/>
      <c r="H46" s="36">
        <v>0</v>
      </c>
      <c r="I46" s="42">
        <f t="shared" si="3"/>
        <v>0</v>
      </c>
    </row>
    <row r="47" spans="1:9">
      <c r="A47" s="3">
        <v>580</v>
      </c>
      <c r="B47" s="43" t="s">
        <v>47</v>
      </c>
      <c r="C47" s="43"/>
      <c r="D47" s="36">
        <v>0</v>
      </c>
      <c r="E47" s="36"/>
      <c r="F47" s="36">
        <v>0</v>
      </c>
      <c r="G47" s="43"/>
      <c r="H47" s="36">
        <v>0</v>
      </c>
      <c r="I47" s="42">
        <f t="shared" si="3"/>
        <v>0</v>
      </c>
    </row>
    <row r="48" spans="1:9" ht="15">
      <c r="A48" s="3">
        <v>603</v>
      </c>
      <c r="B48" s="43" t="s">
        <v>48</v>
      </c>
      <c r="C48" s="43"/>
      <c r="D48" s="17">
        <v>5000</v>
      </c>
      <c r="E48" s="17"/>
      <c r="F48" s="17">
        <v>10124.549999999999</v>
      </c>
      <c r="G48" s="43"/>
      <c r="H48" s="17">
        <v>8000</v>
      </c>
      <c r="I48" s="51">
        <f t="shared" si="3"/>
        <v>3000</v>
      </c>
    </row>
    <row r="49" spans="1:9">
      <c r="B49" s="3" t="s">
        <v>49</v>
      </c>
      <c r="C49" s="43"/>
      <c r="D49" s="11">
        <f>SUM(D42:D48)</f>
        <v>93700</v>
      </c>
      <c r="E49" s="11"/>
      <c r="F49" s="11">
        <f>SUM(F42:F48)</f>
        <v>94633.78</v>
      </c>
      <c r="G49" s="3"/>
      <c r="H49" s="11">
        <f>SUM(H42:H48)</f>
        <v>95500</v>
      </c>
      <c r="I49" s="42">
        <f>+H49-D49</f>
        <v>1800</v>
      </c>
    </row>
    <row r="50" spans="1:9">
      <c r="B50" s="43"/>
      <c r="C50" s="43"/>
      <c r="D50" s="43"/>
      <c r="E50" s="43"/>
      <c r="F50" s="43"/>
      <c r="G50" s="43"/>
      <c r="H50" s="43"/>
      <c r="I50" s="39"/>
    </row>
    <row r="51" spans="1:9">
      <c r="B51" s="15" t="s">
        <v>50</v>
      </c>
      <c r="C51" s="43"/>
      <c r="D51" s="43"/>
      <c r="E51" s="43"/>
      <c r="F51" s="43"/>
      <c r="G51" s="43"/>
      <c r="H51" s="43"/>
      <c r="I51" s="39"/>
    </row>
    <row r="52" spans="1:9">
      <c r="A52" s="3">
        <v>625</v>
      </c>
      <c r="B52" s="43" t="s">
        <v>51</v>
      </c>
      <c r="C52" s="43"/>
      <c r="D52" s="36">
        <v>55860</v>
      </c>
      <c r="E52" s="36"/>
      <c r="F52" s="36">
        <v>55860</v>
      </c>
      <c r="G52" s="43"/>
      <c r="H52" s="36">
        <v>55860</v>
      </c>
      <c r="I52" s="42">
        <f t="shared" ref="I52:I61" si="4">+H52-D52</f>
        <v>0</v>
      </c>
    </row>
    <row r="53" spans="1:9">
      <c r="A53" s="3">
        <v>626</v>
      </c>
      <c r="B53" s="43" t="s">
        <v>52</v>
      </c>
      <c r="C53" s="43"/>
      <c r="D53" s="36">
        <v>8500</v>
      </c>
      <c r="E53" s="36"/>
      <c r="F53" s="36">
        <v>8500</v>
      </c>
      <c r="G53" s="43"/>
      <c r="H53" s="36">
        <v>10000</v>
      </c>
      <c r="I53" s="42">
        <f t="shared" si="4"/>
        <v>1500</v>
      </c>
    </row>
    <row r="54" spans="1:9">
      <c r="A54" s="3">
        <v>627</v>
      </c>
      <c r="B54" s="43" t="s">
        <v>53</v>
      </c>
      <c r="C54" s="43"/>
      <c r="D54" s="36">
        <v>8220</v>
      </c>
      <c r="E54" s="36"/>
      <c r="F54" s="36">
        <v>8880</v>
      </c>
      <c r="G54" s="43"/>
      <c r="H54" s="36">
        <v>8880</v>
      </c>
      <c r="I54" s="42">
        <f t="shared" si="4"/>
        <v>660</v>
      </c>
    </row>
    <row r="55" spans="1:9">
      <c r="A55" s="3">
        <v>628</v>
      </c>
      <c r="B55" s="43" t="s">
        <v>54</v>
      </c>
      <c r="C55" s="43"/>
      <c r="D55" s="36">
        <v>1200</v>
      </c>
      <c r="E55" s="36"/>
      <c r="F55" s="36">
        <v>1200</v>
      </c>
      <c r="G55" s="43"/>
      <c r="H55" s="36">
        <v>1200</v>
      </c>
      <c r="I55" s="42">
        <f t="shared" si="4"/>
        <v>0</v>
      </c>
    </row>
    <row r="56" spans="1:9">
      <c r="A56" s="3">
        <v>629</v>
      </c>
      <c r="B56" s="43" t="s">
        <v>55</v>
      </c>
      <c r="C56" s="43"/>
      <c r="D56" s="36">
        <v>10000</v>
      </c>
      <c r="E56" s="36"/>
      <c r="F56" s="36">
        <v>1091.6400000000001</v>
      </c>
      <c r="G56" s="43"/>
      <c r="H56" s="36">
        <v>8000</v>
      </c>
      <c r="I56" s="42">
        <f t="shared" si="4"/>
        <v>-2000</v>
      </c>
    </row>
    <row r="57" spans="1:9">
      <c r="A57" s="3">
        <v>630</v>
      </c>
      <c r="B57" s="43" t="s">
        <v>56</v>
      </c>
      <c r="C57" s="43"/>
      <c r="D57" s="36">
        <v>4500</v>
      </c>
      <c r="E57" s="36"/>
      <c r="F57" s="36">
        <v>4500</v>
      </c>
      <c r="G57" s="43"/>
      <c r="H57" s="36">
        <v>4500</v>
      </c>
      <c r="I57" s="42">
        <f t="shared" si="4"/>
        <v>0</v>
      </c>
    </row>
    <row r="58" spans="1:9">
      <c r="B58" s="43" t="s">
        <v>57</v>
      </c>
      <c r="C58" s="43"/>
      <c r="D58" s="36">
        <v>8000</v>
      </c>
      <c r="E58" s="36"/>
      <c r="F58" s="36">
        <v>3101.33</v>
      </c>
      <c r="G58" s="43"/>
      <c r="H58" s="36">
        <v>3000</v>
      </c>
      <c r="I58" s="42">
        <f t="shared" si="4"/>
        <v>-5000</v>
      </c>
    </row>
    <row r="59" spans="1:9">
      <c r="A59" s="3">
        <v>631</v>
      </c>
      <c r="B59" s="43" t="s">
        <v>58</v>
      </c>
      <c r="C59" s="43"/>
      <c r="D59" s="36">
        <v>5000</v>
      </c>
      <c r="E59" s="36"/>
      <c r="F59" s="36">
        <v>5000</v>
      </c>
      <c r="G59" s="43"/>
      <c r="H59" s="36">
        <v>5000</v>
      </c>
      <c r="I59" s="42">
        <f t="shared" si="4"/>
        <v>0</v>
      </c>
    </row>
    <row r="60" spans="1:9" ht="15">
      <c r="A60" s="3">
        <v>647</v>
      </c>
      <c r="B60" s="43" t="s">
        <v>59</v>
      </c>
      <c r="C60" s="43"/>
      <c r="D60" s="36">
        <v>3182</v>
      </c>
      <c r="E60" s="17"/>
      <c r="F60" s="36">
        <v>2745.6</v>
      </c>
      <c r="G60" s="18"/>
      <c r="H60" s="36">
        <v>3310</v>
      </c>
      <c r="I60" s="42">
        <f t="shared" si="4"/>
        <v>128</v>
      </c>
    </row>
    <row r="61" spans="1:9" ht="15">
      <c r="A61" s="3">
        <v>648</v>
      </c>
      <c r="B61" s="43" t="s">
        <v>60</v>
      </c>
      <c r="C61" s="43"/>
      <c r="D61" s="17">
        <v>12700</v>
      </c>
      <c r="E61" s="11"/>
      <c r="F61" s="17">
        <v>7933.33</v>
      </c>
      <c r="G61" s="3"/>
      <c r="H61" s="50">
        <v>12700</v>
      </c>
      <c r="I61" s="51">
        <f t="shared" si="4"/>
        <v>0</v>
      </c>
    </row>
    <row r="62" spans="1:9">
      <c r="B62" s="3" t="s">
        <v>61</v>
      </c>
      <c r="C62" s="43"/>
      <c r="D62" s="11">
        <f>SUM(D52:D61)</f>
        <v>117162</v>
      </c>
      <c r="E62" s="43"/>
      <c r="F62" s="11">
        <f>SUM(F52:F61)</f>
        <v>98811.900000000009</v>
      </c>
      <c r="G62" s="43"/>
      <c r="H62" s="42">
        <f>SUM(H52:H61)</f>
        <v>112450</v>
      </c>
      <c r="I62" s="42">
        <f>+H62-D62</f>
        <v>-4712</v>
      </c>
    </row>
    <row r="63" spans="1:9" ht="20.25">
      <c r="A63" s="59" t="s">
        <v>62</v>
      </c>
      <c r="B63" s="59"/>
      <c r="C63" s="59"/>
      <c r="D63" s="59"/>
      <c r="E63" s="59"/>
      <c r="F63" s="59"/>
      <c r="G63" s="59"/>
      <c r="H63" s="59"/>
      <c r="I63" s="59"/>
    </row>
    <row r="64" spans="1:9" ht="20.25">
      <c r="A64" s="59" t="str">
        <f>A2</f>
        <v>2023 Approved Budget</v>
      </c>
      <c r="B64" s="59"/>
      <c r="C64" s="59"/>
      <c r="D64" s="59"/>
      <c r="E64" s="59"/>
      <c r="F64" s="59"/>
      <c r="G64" s="59"/>
      <c r="H64" s="59"/>
      <c r="I64" s="59"/>
    </row>
    <row r="65" spans="1:12" ht="20.25">
      <c r="A65" s="58" t="str">
        <f>A3</f>
        <v>January 1, 2023 -  December 31, 2023</v>
      </c>
      <c r="B65" s="58"/>
      <c r="C65" s="58"/>
      <c r="D65" s="58"/>
      <c r="E65" s="58"/>
      <c r="F65" s="58"/>
      <c r="G65" s="58"/>
      <c r="H65" s="58"/>
      <c r="I65" s="58"/>
      <c r="K65" s="36"/>
      <c r="L65" s="36"/>
    </row>
    <row r="66" spans="1:12">
      <c r="B66" s="43"/>
      <c r="C66" s="43"/>
      <c r="D66" s="43"/>
      <c r="E66" s="43"/>
      <c r="F66" s="43"/>
      <c r="G66" s="43"/>
      <c r="H66" s="43"/>
      <c r="I66" s="39"/>
      <c r="K66" s="36"/>
      <c r="L66" s="36"/>
    </row>
    <row r="67" spans="1:12">
      <c r="B67" s="43"/>
      <c r="C67" s="43"/>
      <c r="D67" s="12">
        <f>+D5</f>
        <v>2022</v>
      </c>
      <c r="E67" s="12"/>
      <c r="F67" s="12">
        <f>F5</f>
        <v>2022</v>
      </c>
      <c r="G67" s="12"/>
      <c r="H67" s="12">
        <f>H5</f>
        <v>2023</v>
      </c>
      <c r="I67" s="39"/>
      <c r="K67" s="36"/>
      <c r="L67" s="36"/>
    </row>
    <row r="68" spans="1:12">
      <c r="B68" s="43"/>
      <c r="C68" s="43"/>
      <c r="D68" s="12" t="str">
        <f>D6</f>
        <v>Approved</v>
      </c>
      <c r="E68" s="12"/>
      <c r="F68" s="12" t="s">
        <v>4</v>
      </c>
      <c r="G68" s="12"/>
      <c r="H68" s="12" t="str">
        <f>H6</f>
        <v>Approved</v>
      </c>
      <c r="I68" s="39"/>
      <c r="K68" s="36"/>
      <c r="L68" s="36"/>
    </row>
    <row r="69" spans="1:12">
      <c r="B69" s="43"/>
      <c r="C69" s="43"/>
      <c r="D69" s="13" t="str">
        <f>D7</f>
        <v>Budget</v>
      </c>
      <c r="E69" s="13"/>
      <c r="F69" s="13" t="s">
        <v>63</v>
      </c>
      <c r="G69" s="13"/>
      <c r="H69" s="13" t="str">
        <f>H7</f>
        <v>Budget</v>
      </c>
      <c r="I69" s="39"/>
      <c r="K69" s="36"/>
      <c r="L69" s="36"/>
    </row>
    <row r="70" spans="1:12">
      <c r="B70" s="15" t="s">
        <v>64</v>
      </c>
      <c r="C70" s="43"/>
      <c r="D70" s="43"/>
      <c r="E70" s="36"/>
      <c r="F70" s="43"/>
      <c r="G70" s="43"/>
      <c r="H70" s="43"/>
      <c r="I70" s="39"/>
      <c r="K70" s="36"/>
      <c r="L70" s="36"/>
    </row>
    <row r="71" spans="1:12" ht="15">
      <c r="A71" s="3">
        <v>650</v>
      </c>
      <c r="B71" s="43" t="s">
        <v>65</v>
      </c>
      <c r="C71" s="43"/>
      <c r="D71" s="36">
        <v>5700</v>
      </c>
      <c r="E71" s="17"/>
      <c r="F71" s="36">
        <v>5880</v>
      </c>
      <c r="G71" s="18"/>
      <c r="H71" s="36">
        <v>6060</v>
      </c>
      <c r="I71" s="42">
        <f>+H71-D71</f>
        <v>360</v>
      </c>
      <c r="K71" s="36"/>
      <c r="L71" s="36"/>
    </row>
    <row r="72" spans="1:12" ht="15">
      <c r="B72" s="43" t="s">
        <v>66</v>
      </c>
      <c r="C72" s="43"/>
      <c r="D72" s="36">
        <v>1500</v>
      </c>
      <c r="E72" s="17"/>
      <c r="F72" s="36">
        <v>900.41</v>
      </c>
      <c r="G72" s="18"/>
      <c r="H72" s="36">
        <v>1500</v>
      </c>
      <c r="I72" s="42"/>
      <c r="K72" s="36"/>
      <c r="L72" s="36"/>
    </row>
    <row r="73" spans="1:12" ht="16.5" customHeight="1">
      <c r="A73" s="3">
        <v>652</v>
      </c>
      <c r="B73" s="43" t="s">
        <v>67</v>
      </c>
      <c r="C73" s="43"/>
      <c r="D73" s="36">
        <v>420</v>
      </c>
      <c r="E73" s="11"/>
      <c r="F73" s="36">
        <v>811.83</v>
      </c>
      <c r="G73" s="3"/>
      <c r="H73" s="36">
        <v>600</v>
      </c>
      <c r="I73" s="42">
        <f>+H73-D73</f>
        <v>180</v>
      </c>
      <c r="K73" s="36"/>
      <c r="L73" s="36"/>
    </row>
    <row r="74" spans="1:12" ht="16.5" customHeight="1">
      <c r="A74" s="3">
        <v>653</v>
      </c>
      <c r="B74" s="43" t="s">
        <v>68</v>
      </c>
      <c r="C74" s="43"/>
      <c r="D74" s="36">
        <v>500</v>
      </c>
      <c r="E74" s="11"/>
      <c r="F74" s="36">
        <v>0</v>
      </c>
      <c r="G74" s="3"/>
      <c r="H74" s="36">
        <v>0</v>
      </c>
      <c r="I74" s="42">
        <f>+H74-D74</f>
        <v>-500</v>
      </c>
      <c r="K74" s="36"/>
      <c r="L74" s="36"/>
    </row>
    <row r="75" spans="1:12" ht="16.5" customHeight="1">
      <c r="A75" s="3">
        <v>654</v>
      </c>
      <c r="B75" s="43" t="s">
        <v>69</v>
      </c>
      <c r="C75" s="43"/>
      <c r="D75" s="17">
        <v>0</v>
      </c>
      <c r="E75" s="11"/>
      <c r="F75" s="17">
        <v>0</v>
      </c>
      <c r="G75" s="3"/>
      <c r="H75" s="17">
        <v>0</v>
      </c>
      <c r="I75" s="51">
        <f>+H75-D75</f>
        <v>0</v>
      </c>
      <c r="K75" s="36"/>
      <c r="L75" s="36"/>
    </row>
    <row r="76" spans="1:12" s="9" customFormat="1" ht="16.5" customHeight="1">
      <c r="A76" s="48"/>
      <c r="B76" s="19" t="s">
        <v>70</v>
      </c>
      <c r="C76" s="48"/>
      <c r="D76" s="20">
        <f>SUM(D71:D75)</f>
        <v>8120</v>
      </c>
      <c r="E76" s="48"/>
      <c r="F76" s="20">
        <f>SUM(F71:F75)</f>
        <v>7592.24</v>
      </c>
      <c r="G76" s="48"/>
      <c r="H76" s="20">
        <f>SUM(H71:H75)</f>
        <v>8160</v>
      </c>
      <c r="I76" s="42">
        <f>+H76-D76</f>
        <v>40</v>
      </c>
      <c r="J76" s="27"/>
      <c r="K76" s="36"/>
      <c r="L76" s="36"/>
    </row>
    <row r="77" spans="1:12">
      <c r="B77" s="43"/>
      <c r="C77" s="43"/>
      <c r="D77" s="43"/>
      <c r="E77" s="43"/>
      <c r="F77" s="43"/>
      <c r="G77" s="43"/>
      <c r="H77" s="43"/>
      <c r="I77" s="39"/>
      <c r="K77" s="36"/>
      <c r="L77" s="36"/>
    </row>
    <row r="78" spans="1:12">
      <c r="B78" s="15" t="s">
        <v>71</v>
      </c>
      <c r="C78" s="43"/>
      <c r="D78" s="43"/>
      <c r="E78" s="36"/>
      <c r="F78" s="43"/>
      <c r="G78" s="43"/>
      <c r="H78" s="43"/>
      <c r="I78" s="53"/>
      <c r="K78" s="36"/>
      <c r="L78" s="36"/>
    </row>
    <row r="79" spans="1:12" ht="15">
      <c r="A79" s="3">
        <v>680</v>
      </c>
      <c r="B79" s="43" t="s">
        <v>72</v>
      </c>
      <c r="C79" s="43"/>
      <c r="D79" s="36">
        <v>37000</v>
      </c>
      <c r="E79" s="36"/>
      <c r="F79" s="36">
        <v>29958.16</v>
      </c>
      <c r="G79" s="18"/>
      <c r="H79" s="36">
        <v>32000</v>
      </c>
      <c r="I79" s="42">
        <f>+H79-D79</f>
        <v>-5000</v>
      </c>
      <c r="J79" s="12" t="s">
        <v>41</v>
      </c>
      <c r="K79" s="36"/>
      <c r="L79" s="36"/>
    </row>
    <row r="80" spans="1:12" ht="15">
      <c r="A80" s="3">
        <v>686</v>
      </c>
      <c r="B80" s="43" t="s">
        <v>73</v>
      </c>
      <c r="C80" s="43"/>
      <c r="D80" s="36">
        <v>5000</v>
      </c>
      <c r="E80" s="36"/>
      <c r="F80" s="36">
        <v>5400</v>
      </c>
      <c r="G80" s="18"/>
      <c r="H80" s="36">
        <v>10000</v>
      </c>
      <c r="I80" s="42">
        <f>+H80-D80</f>
        <v>5000</v>
      </c>
      <c r="K80" s="36"/>
      <c r="L80" s="36"/>
    </row>
    <row r="81" spans="1:13">
      <c r="A81" s="3">
        <v>687</v>
      </c>
      <c r="B81" s="43" t="s">
        <v>74</v>
      </c>
      <c r="C81" s="43"/>
      <c r="D81" s="36">
        <v>1500</v>
      </c>
      <c r="E81" s="11"/>
      <c r="F81" s="36">
        <v>0</v>
      </c>
      <c r="G81" s="3"/>
      <c r="H81" s="36">
        <v>1500</v>
      </c>
      <c r="I81" s="42">
        <f>+H81-D81</f>
        <v>0</v>
      </c>
      <c r="K81" s="36"/>
      <c r="L81" s="36"/>
      <c r="M81" s="43"/>
    </row>
    <row r="82" spans="1:13" ht="15">
      <c r="A82" s="3">
        <v>688</v>
      </c>
      <c r="B82" s="43" t="s">
        <v>75</v>
      </c>
      <c r="C82" s="43"/>
      <c r="D82" s="17">
        <v>3900</v>
      </c>
      <c r="E82" s="11"/>
      <c r="F82" s="17">
        <v>1774.67</v>
      </c>
      <c r="G82" s="3"/>
      <c r="H82" s="17">
        <v>2000</v>
      </c>
      <c r="I82" s="54">
        <f>+H82-D82</f>
        <v>-1900</v>
      </c>
      <c r="K82" s="36"/>
      <c r="L82" s="36"/>
      <c r="M82" s="43"/>
    </row>
    <row r="83" spans="1:13">
      <c r="B83" s="15" t="s">
        <v>76</v>
      </c>
      <c r="C83" s="43"/>
      <c r="D83" s="11">
        <f>SUM(D79:D82)</f>
        <v>47400</v>
      </c>
      <c r="E83" s="11"/>
      <c r="F83" s="11">
        <f>SUM(F79:F82)</f>
        <v>37132.83</v>
      </c>
      <c r="G83" s="3"/>
      <c r="H83" s="11">
        <f>SUM(H79:H82)</f>
        <v>45500</v>
      </c>
      <c r="I83" s="42">
        <f>+H83-D83</f>
        <v>-1900</v>
      </c>
      <c r="K83" s="36"/>
      <c r="L83" s="36"/>
      <c r="M83" s="43"/>
    </row>
    <row r="84" spans="1:13" ht="15">
      <c r="B84" s="3"/>
      <c r="C84" s="43"/>
      <c r="D84" s="11"/>
      <c r="E84" s="11"/>
      <c r="F84" s="11"/>
      <c r="G84" s="3"/>
      <c r="H84" s="17"/>
      <c r="I84" s="53"/>
      <c r="K84" s="36"/>
      <c r="L84" s="36"/>
      <c r="M84" s="43"/>
    </row>
    <row r="85" spans="1:13">
      <c r="B85" s="15" t="s">
        <v>77</v>
      </c>
      <c r="C85" s="43"/>
      <c r="D85" s="11"/>
      <c r="E85" s="11"/>
      <c r="F85" s="11"/>
      <c r="G85" s="3"/>
      <c r="H85" s="11"/>
      <c r="I85" s="53"/>
      <c r="K85" s="36"/>
      <c r="L85" s="36"/>
      <c r="M85" s="43"/>
    </row>
    <row r="86" spans="1:13">
      <c r="A86" s="3">
        <v>700</v>
      </c>
      <c r="B86" s="43" t="s">
        <v>78</v>
      </c>
      <c r="C86" s="43"/>
      <c r="D86" s="11">
        <v>0</v>
      </c>
      <c r="E86" s="11"/>
      <c r="F86" s="11">
        <v>28382.5</v>
      </c>
      <c r="G86" s="3"/>
      <c r="H86" s="11">
        <v>0</v>
      </c>
      <c r="I86" s="53"/>
      <c r="K86" s="36"/>
      <c r="L86" s="36"/>
      <c r="M86" s="43"/>
    </row>
    <row r="87" spans="1:13" ht="14.25" customHeight="1">
      <c r="A87" s="3">
        <v>701</v>
      </c>
      <c r="B87" s="43" t="s">
        <v>79</v>
      </c>
      <c r="C87" s="43"/>
      <c r="D87" s="44">
        <v>5000</v>
      </c>
      <c r="E87" s="43"/>
      <c r="F87" s="44">
        <v>1431.24</v>
      </c>
      <c r="G87" s="43"/>
      <c r="H87" s="44">
        <v>5000</v>
      </c>
      <c r="I87" s="51">
        <f>+H87-D87</f>
        <v>0</v>
      </c>
      <c r="K87" s="36"/>
      <c r="L87" s="36"/>
      <c r="M87" s="43"/>
    </row>
    <row r="88" spans="1:13" ht="14.25" customHeight="1">
      <c r="B88" s="15" t="s">
        <v>80</v>
      </c>
      <c r="C88" s="43"/>
      <c r="D88" s="11">
        <f>SUM(D86:D87)</f>
        <v>5000</v>
      </c>
      <c r="E88" s="43"/>
      <c r="F88" s="11">
        <f>SUM(F86:F87)</f>
        <v>29813.74</v>
      </c>
      <c r="G88" s="43"/>
      <c r="H88" s="11">
        <f>SUM(H86:H87)</f>
        <v>5000</v>
      </c>
      <c r="I88" s="42"/>
      <c r="K88" s="36"/>
      <c r="L88" s="36"/>
      <c r="M88" s="43"/>
    </row>
    <row r="89" spans="1:13">
      <c r="B89" s="43"/>
      <c r="C89" s="43"/>
      <c r="D89" s="43"/>
      <c r="E89" s="21"/>
      <c r="F89" s="43"/>
      <c r="G89" s="3"/>
      <c r="H89" s="43"/>
      <c r="I89" s="39"/>
      <c r="K89" s="36"/>
      <c r="L89" s="36"/>
      <c r="M89" s="43"/>
    </row>
    <row r="90" spans="1:13" ht="16.5" customHeight="1">
      <c r="B90" s="3" t="s">
        <v>81</v>
      </c>
      <c r="C90" s="43"/>
      <c r="D90" s="20">
        <f>+D30+D39+D49+D62+D76+D83+D87</f>
        <v>886682</v>
      </c>
      <c r="E90" s="20"/>
      <c r="F90" s="20">
        <f>+F30+F39+F49+F62+F76+F83+F88</f>
        <v>960229.11</v>
      </c>
      <c r="G90" s="43"/>
      <c r="H90" s="20">
        <f>+H30+H39+H49+H62+H76+H83+H87</f>
        <v>1163150.6400000001</v>
      </c>
      <c r="I90" s="38">
        <f>+H90-D90</f>
        <v>276468.64000000013</v>
      </c>
      <c r="J90" s="35"/>
      <c r="K90" s="36"/>
      <c r="L90" s="36"/>
      <c r="M90" s="43"/>
    </row>
    <row r="91" spans="1:13">
      <c r="B91" s="43"/>
      <c r="C91" s="43"/>
      <c r="D91" s="43"/>
      <c r="E91" s="43"/>
      <c r="F91" s="43"/>
      <c r="G91" s="43"/>
      <c r="H91" s="43"/>
      <c r="I91" s="29"/>
      <c r="K91" s="36"/>
      <c r="L91" s="36"/>
      <c r="M91" s="43"/>
    </row>
    <row r="92" spans="1:13">
      <c r="B92" s="15" t="s">
        <v>82</v>
      </c>
      <c r="C92" s="43"/>
      <c r="D92" s="43"/>
      <c r="E92" s="47"/>
      <c r="F92" s="43"/>
      <c r="G92" s="43"/>
      <c r="H92" s="43"/>
      <c r="I92" s="29"/>
      <c r="K92" s="36"/>
      <c r="L92" s="36"/>
      <c r="M92" s="43"/>
    </row>
    <row r="93" spans="1:13" ht="15">
      <c r="A93" s="3">
        <v>730</v>
      </c>
      <c r="B93" s="43" t="s">
        <v>83</v>
      </c>
      <c r="C93" s="43"/>
      <c r="D93" s="22">
        <v>202200</v>
      </c>
      <c r="E93" s="11"/>
      <c r="F93" s="22">
        <v>202200</v>
      </c>
      <c r="G93" s="3"/>
      <c r="H93" s="22">
        <v>232500</v>
      </c>
      <c r="I93" s="51">
        <f>+H93-D93</f>
        <v>30300</v>
      </c>
      <c r="K93" s="36"/>
      <c r="L93" s="36"/>
      <c r="M93" s="43"/>
    </row>
    <row r="94" spans="1:13" ht="16.5" customHeight="1">
      <c r="B94" s="3" t="s">
        <v>84</v>
      </c>
      <c r="C94" s="43"/>
      <c r="D94" s="11">
        <f>SUM(D93:D93)</f>
        <v>202200</v>
      </c>
      <c r="E94" s="43"/>
      <c r="F94" s="11">
        <f>SUM(F93:F93)</f>
        <v>202200</v>
      </c>
      <c r="G94" s="43"/>
      <c r="H94" s="11">
        <f>SUM(H93)</f>
        <v>232500</v>
      </c>
      <c r="I94" s="45">
        <f>SUM(I93)</f>
        <v>30300</v>
      </c>
      <c r="K94" s="36"/>
      <c r="L94" s="36"/>
      <c r="M94" s="43"/>
    </row>
    <row r="95" spans="1:13">
      <c r="B95" s="43"/>
      <c r="C95" s="43"/>
      <c r="D95" s="43"/>
      <c r="E95" s="21"/>
      <c r="F95" s="43"/>
      <c r="G95" s="3"/>
      <c r="H95" s="43"/>
      <c r="I95" s="29"/>
      <c r="K95" s="36"/>
      <c r="L95" s="36"/>
      <c r="M95" s="43"/>
    </row>
    <row r="96" spans="1:13">
      <c r="B96" s="3" t="s">
        <v>85</v>
      </c>
      <c r="C96" s="43"/>
      <c r="D96" s="20">
        <f>D90+D94</f>
        <v>1088882</v>
      </c>
      <c r="E96" s="21"/>
      <c r="F96" s="21">
        <f>F90+F94</f>
        <v>1162429.1099999999</v>
      </c>
      <c r="G96" s="3"/>
      <c r="H96" s="21">
        <f>+H30+H39+H49+H62+H76+H83+H88+H94</f>
        <v>1395650.6400000001</v>
      </c>
      <c r="I96" s="30"/>
      <c r="K96" s="36"/>
      <c r="L96" s="36"/>
      <c r="M96" s="43"/>
    </row>
    <row r="97" spans="2:13">
      <c r="B97" s="3"/>
      <c r="C97" s="43"/>
      <c r="D97" s="21"/>
      <c r="E97" s="21"/>
      <c r="F97" s="21"/>
      <c r="G97" s="3"/>
      <c r="H97" s="21"/>
      <c r="I97" s="30"/>
      <c r="K97" s="36"/>
      <c r="L97" s="36"/>
      <c r="M97" s="43"/>
    </row>
    <row r="98" spans="2:13">
      <c r="B98" s="3"/>
      <c r="C98" s="43"/>
      <c r="D98" s="37" t="s">
        <v>86</v>
      </c>
      <c r="E98" s="21"/>
      <c r="F98" s="21">
        <f>+F16-F96</f>
        <v>-71503.030000000028</v>
      </c>
      <c r="G98" s="3"/>
      <c r="H98" s="21"/>
      <c r="I98" s="30"/>
      <c r="K98" s="36"/>
      <c r="L98" s="36"/>
      <c r="M98" s="43"/>
    </row>
    <row r="99" spans="2:13">
      <c r="B99" s="3" t="s">
        <v>87</v>
      </c>
      <c r="C99" s="43"/>
      <c r="D99" s="37" t="s">
        <v>88</v>
      </c>
      <c r="E99" s="21"/>
      <c r="F99" s="21">
        <v>100000</v>
      </c>
      <c r="G99" s="3"/>
      <c r="H99" s="21">
        <f>(H96-186000)/2232</f>
        <v>541.95817204301079</v>
      </c>
      <c r="I99" s="52" t="s">
        <v>89</v>
      </c>
      <c r="K99" s="36"/>
      <c r="L99" s="36"/>
      <c r="M99" s="43"/>
    </row>
    <row r="100" spans="2:13">
      <c r="B100" s="3"/>
      <c r="C100" s="43"/>
      <c r="D100" s="37" t="s">
        <v>90</v>
      </c>
      <c r="E100" s="21"/>
      <c r="F100" s="21">
        <v>49185.54</v>
      </c>
      <c r="G100" s="3"/>
      <c r="H100" s="21"/>
      <c r="I100" s="30"/>
      <c r="K100" s="36"/>
      <c r="L100" s="36"/>
      <c r="M100" s="43"/>
    </row>
    <row r="101" spans="2:13" ht="15">
      <c r="B101" s="3"/>
      <c r="C101" s="43"/>
      <c r="D101" s="21"/>
      <c r="E101" s="21"/>
      <c r="F101" s="25">
        <v>0</v>
      </c>
      <c r="G101" s="3"/>
      <c r="H101" s="21"/>
      <c r="I101" s="39"/>
      <c r="K101" s="33"/>
      <c r="L101" s="36"/>
      <c r="M101" s="43"/>
    </row>
    <row r="102" spans="2:13" ht="15" customHeight="1">
      <c r="B102" s="3" t="s">
        <v>91</v>
      </c>
      <c r="C102" s="43"/>
      <c r="D102" s="21"/>
      <c r="E102" s="23"/>
      <c r="F102" s="21">
        <f>SUM(F98:F101)</f>
        <v>77682.50999999998</v>
      </c>
      <c r="G102" s="3"/>
      <c r="H102" s="21"/>
      <c r="I102" s="31"/>
      <c r="K102" s="36"/>
      <c r="L102" s="36"/>
      <c r="M102" s="43"/>
    </row>
    <row r="103" spans="2:13" ht="15" customHeight="1">
      <c r="B103" s="3"/>
      <c r="C103" s="43"/>
      <c r="D103" s="21"/>
      <c r="E103" s="23"/>
      <c r="F103" s="21" t="s">
        <v>41</v>
      </c>
      <c r="G103" s="3"/>
      <c r="H103" s="21"/>
      <c r="I103" s="31"/>
      <c r="K103" s="36"/>
      <c r="L103" s="36"/>
      <c r="M103" s="43"/>
    </row>
    <row r="104" spans="2:13" ht="15" customHeight="1">
      <c r="B104" s="24" t="s">
        <v>92</v>
      </c>
      <c r="C104" s="43"/>
      <c r="D104" s="21"/>
      <c r="E104" s="23"/>
      <c r="F104" s="21"/>
      <c r="G104" s="3"/>
      <c r="H104" s="21"/>
      <c r="I104" s="29"/>
      <c r="K104" s="36"/>
      <c r="L104" s="36"/>
      <c r="M104" s="43"/>
    </row>
    <row r="105" spans="2:13" ht="15" customHeight="1">
      <c r="B105" s="24" t="s">
        <v>93</v>
      </c>
      <c r="C105" s="43"/>
      <c r="D105" s="21">
        <v>485.32</v>
      </c>
      <c r="E105" s="23"/>
      <c r="F105" s="21"/>
      <c r="G105" s="3"/>
      <c r="H105" s="21">
        <v>541.96</v>
      </c>
      <c r="I105" s="32"/>
      <c r="K105" s="36"/>
      <c r="L105" s="36"/>
      <c r="M105" s="43"/>
    </row>
    <row r="106" spans="2:13" ht="15" customHeight="1">
      <c r="B106" s="3"/>
      <c r="C106" s="43"/>
      <c r="D106" s="21"/>
      <c r="E106" s="23"/>
      <c r="F106" s="21"/>
      <c r="G106" s="3"/>
      <c r="H106" s="21"/>
      <c r="I106" s="32"/>
      <c r="K106" s="41"/>
      <c r="L106" s="36"/>
      <c r="M106" s="43"/>
    </row>
    <row r="107" spans="2:13" ht="15" customHeight="1">
      <c r="B107" s="24" t="s">
        <v>94</v>
      </c>
      <c r="C107" s="43"/>
      <c r="D107" s="21">
        <v>485</v>
      </c>
      <c r="E107" s="21"/>
      <c r="F107" s="21"/>
      <c r="G107" s="3"/>
      <c r="H107" s="21">
        <v>542</v>
      </c>
      <c r="I107" s="32"/>
      <c r="K107" s="36"/>
      <c r="L107" s="36"/>
      <c r="M107" s="43"/>
    </row>
    <row r="108" spans="2:13">
      <c r="B108" s="24"/>
      <c r="C108" s="43"/>
      <c r="D108" s="21"/>
      <c r="E108" s="11"/>
      <c r="F108" s="21"/>
      <c r="G108" s="11"/>
      <c r="H108" s="21"/>
      <c r="I108" s="32"/>
      <c r="J108" s="40"/>
      <c r="K108" s="36"/>
      <c r="L108" s="36"/>
      <c r="M108" s="43"/>
    </row>
    <row r="109" spans="2:13" ht="15" customHeight="1">
      <c r="B109" s="46" t="s">
        <v>41</v>
      </c>
      <c r="C109" s="43"/>
      <c r="D109" s="11"/>
      <c r="E109" s="11"/>
      <c r="F109" s="11"/>
      <c r="G109" s="11"/>
      <c r="H109" s="21"/>
      <c r="I109" s="33"/>
      <c r="J109" s="40"/>
      <c r="K109" s="36"/>
      <c r="L109" s="36"/>
      <c r="M109" s="43"/>
    </row>
    <row r="110" spans="2:13">
      <c r="B110" s="26" t="s">
        <v>41</v>
      </c>
      <c r="C110" s="43"/>
      <c r="D110" s="11"/>
      <c r="E110" s="43"/>
      <c r="F110" s="11"/>
      <c r="G110" s="43"/>
      <c r="H110" s="21"/>
      <c r="I110" s="39"/>
      <c r="K110" s="36"/>
      <c r="L110" s="36"/>
      <c r="M110" s="43"/>
    </row>
    <row r="111" spans="2:13">
      <c r="B111" s="49"/>
      <c r="C111" s="43"/>
      <c r="D111" s="43"/>
      <c r="E111" s="43"/>
      <c r="F111" s="43"/>
      <c r="G111" s="43"/>
      <c r="H111" s="43"/>
      <c r="I111" s="39"/>
      <c r="K111" s="36"/>
      <c r="L111" s="36"/>
      <c r="M111" s="43"/>
    </row>
    <row r="113" spans="2:12">
      <c r="B113" s="43"/>
      <c r="C113" s="43"/>
      <c r="D113" s="10"/>
      <c r="E113" s="43"/>
      <c r="F113" s="43"/>
      <c r="G113" s="43"/>
      <c r="H113" s="43"/>
      <c r="I113" s="39"/>
      <c r="K113" s="36"/>
      <c r="L113" s="36"/>
    </row>
  </sheetData>
  <mergeCells count="6">
    <mergeCell ref="A65:I65"/>
    <mergeCell ref="A1:I1"/>
    <mergeCell ref="A2:I2"/>
    <mergeCell ref="A3:I3"/>
    <mergeCell ref="A63:I63"/>
    <mergeCell ref="A64:I64"/>
  </mergeCells>
  <phoneticPr fontId="0" type="noConversion"/>
  <pageMargins left="0.42" right="0.25" top="0.5" bottom="0.5" header="0.5" footer="0.5"/>
  <pageSetup scale="98" fitToHeight="0" orientation="portrait" r:id="rId1"/>
  <headerFooter alignWithMargins="0"/>
  <rowBreaks count="1" manualBreakCount="1"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opLeftCell="A16" workbookViewId="0">
      <selection activeCell="J41" sqref="J41"/>
    </sheetView>
  </sheetViews>
  <sheetFormatPr defaultRowHeight="12.75"/>
  <cols>
    <col min="1" max="1" width="12.5703125" customWidth="1"/>
    <col min="3" max="3" width="14" customWidth="1"/>
    <col min="4" max="5" width="11.42578125" customWidth="1"/>
    <col min="13" max="13" width="9.5703125" customWidth="1"/>
  </cols>
  <sheetData>
    <row r="1" spans="1:15" ht="15.75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>
      <c r="A2" s="60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>
      <c r="A3" s="60" t="s">
        <v>97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5" spans="1:15">
      <c r="C5" s="2" t="s">
        <v>98</v>
      </c>
      <c r="D5" s="2" t="s">
        <v>98</v>
      </c>
      <c r="E5" s="2" t="s">
        <v>98</v>
      </c>
      <c r="F5" s="2" t="s">
        <v>99</v>
      </c>
      <c r="G5" s="2" t="s">
        <v>99</v>
      </c>
      <c r="H5" s="2" t="s">
        <v>99</v>
      </c>
      <c r="I5" s="2" t="s">
        <v>99</v>
      </c>
      <c r="J5" s="2" t="s">
        <v>99</v>
      </c>
      <c r="K5" s="2" t="s">
        <v>99</v>
      </c>
      <c r="L5" s="2" t="s">
        <v>99</v>
      </c>
      <c r="M5" s="2" t="s">
        <v>99</v>
      </c>
      <c r="N5" s="2" t="s">
        <v>99</v>
      </c>
      <c r="O5" s="2" t="s">
        <v>99</v>
      </c>
    </row>
    <row r="6" spans="1:15">
      <c r="A6" t="s">
        <v>100</v>
      </c>
      <c r="C6" s="2" t="s">
        <v>101</v>
      </c>
      <c r="D6" s="2" t="s">
        <v>102</v>
      </c>
      <c r="E6" s="2" t="s">
        <v>103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</row>
    <row r="7" spans="1:15">
      <c r="C7" s="2" t="s">
        <v>104</v>
      </c>
      <c r="D7" s="2" t="s">
        <v>105</v>
      </c>
      <c r="E7" s="2" t="s">
        <v>105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>
        <v>2016</v>
      </c>
      <c r="L7" s="2">
        <v>2017</v>
      </c>
      <c r="M7" s="2">
        <v>2018</v>
      </c>
      <c r="N7" s="2">
        <v>2019</v>
      </c>
      <c r="O7" s="2">
        <v>2020</v>
      </c>
    </row>
    <row r="8" spans="1:15">
      <c r="A8" t="s">
        <v>106</v>
      </c>
      <c r="C8" s="1">
        <v>1014550</v>
      </c>
      <c r="D8" s="2">
        <v>20</v>
      </c>
      <c r="E8" s="2">
        <v>18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t="s">
        <v>107</v>
      </c>
      <c r="C9" s="1">
        <v>280000</v>
      </c>
      <c r="D9" s="2">
        <v>25</v>
      </c>
      <c r="E9" s="2">
        <v>20</v>
      </c>
      <c r="F9" s="7"/>
      <c r="G9" s="6"/>
      <c r="H9" s="6"/>
      <c r="I9" s="6"/>
      <c r="J9" s="6"/>
      <c r="K9" s="6"/>
      <c r="L9" s="6"/>
      <c r="M9" s="6"/>
      <c r="N9" s="6"/>
      <c r="O9" s="6"/>
    </row>
    <row r="10" spans="1:15">
      <c r="A10" t="s">
        <v>108</v>
      </c>
      <c r="C10" s="1">
        <v>203028</v>
      </c>
      <c r="D10" s="2">
        <v>7</v>
      </c>
      <c r="E10" s="2" t="s">
        <v>109</v>
      </c>
      <c r="F10" s="7"/>
      <c r="G10" s="6">
        <v>31697</v>
      </c>
      <c r="H10" s="6">
        <v>49031</v>
      </c>
      <c r="I10" s="6">
        <v>51138</v>
      </c>
      <c r="J10" s="6">
        <v>56951</v>
      </c>
      <c r="K10" s="6" t="s">
        <v>41</v>
      </c>
      <c r="L10" s="6"/>
      <c r="M10" s="6"/>
      <c r="N10" s="6">
        <v>45909</v>
      </c>
      <c r="O10" s="6">
        <v>49031</v>
      </c>
    </row>
    <row r="11" spans="1:15">
      <c r="A11" t="s">
        <v>110</v>
      </c>
      <c r="C11" s="1">
        <v>175000</v>
      </c>
      <c r="D11" s="2">
        <v>25</v>
      </c>
      <c r="E11" s="2">
        <v>23</v>
      </c>
      <c r="F11" s="6"/>
      <c r="G11" s="6"/>
      <c r="H11" s="6"/>
      <c r="I11" s="6"/>
      <c r="J11" s="6"/>
      <c r="K11" s="6"/>
      <c r="L11" s="6" t="s">
        <v>41</v>
      </c>
      <c r="M11" s="6"/>
      <c r="N11" s="6"/>
      <c r="O11" s="6"/>
    </row>
    <row r="12" spans="1:15">
      <c r="A12" t="s">
        <v>111</v>
      </c>
      <c r="C12" s="1">
        <v>8500</v>
      </c>
      <c r="D12" s="2">
        <v>7</v>
      </c>
      <c r="E12" s="2">
        <v>4</v>
      </c>
      <c r="F12" s="6"/>
      <c r="G12" s="6"/>
      <c r="H12" s="6"/>
      <c r="I12" s="6">
        <v>8500</v>
      </c>
      <c r="J12" s="6" t="s">
        <v>41</v>
      </c>
      <c r="K12" s="6"/>
      <c r="L12" s="6"/>
      <c r="M12" s="6"/>
      <c r="N12" s="6"/>
      <c r="O12" s="6"/>
    </row>
    <row r="13" spans="1:15">
      <c r="A13" t="s">
        <v>112</v>
      </c>
      <c r="C13" s="1">
        <v>15000</v>
      </c>
      <c r="D13" s="2">
        <v>10</v>
      </c>
      <c r="E13" s="2">
        <v>6</v>
      </c>
      <c r="F13" s="6">
        <v>5000</v>
      </c>
      <c r="G13" s="6">
        <v>5000</v>
      </c>
      <c r="H13" s="6"/>
      <c r="I13" s="6"/>
      <c r="J13" s="6"/>
      <c r="K13" s="6">
        <v>5000</v>
      </c>
      <c r="L13" s="6" t="s">
        <v>41</v>
      </c>
      <c r="M13" s="6"/>
      <c r="N13" s="6"/>
      <c r="O13" s="6"/>
    </row>
    <row r="14" spans="1:15">
      <c r="D14" s="61" t="s">
        <v>113</v>
      </c>
      <c r="E14" s="61"/>
      <c r="F14" s="6">
        <f t="shared" ref="F14:O14" si="0">SUM(F8:F13)</f>
        <v>5000</v>
      </c>
      <c r="G14" s="6">
        <f t="shared" si="0"/>
        <v>36697</v>
      </c>
      <c r="H14" s="6">
        <f t="shared" si="0"/>
        <v>49031</v>
      </c>
      <c r="I14" s="6">
        <f t="shared" si="0"/>
        <v>59638</v>
      </c>
      <c r="J14" s="6">
        <f t="shared" si="0"/>
        <v>56951</v>
      </c>
      <c r="K14" s="6">
        <f t="shared" si="0"/>
        <v>5000</v>
      </c>
      <c r="L14" s="6">
        <f t="shared" si="0"/>
        <v>0</v>
      </c>
      <c r="M14" s="6">
        <f t="shared" si="0"/>
        <v>0</v>
      </c>
      <c r="N14" s="6">
        <f t="shared" si="0"/>
        <v>45909</v>
      </c>
      <c r="O14" s="6">
        <f t="shared" si="0"/>
        <v>49031</v>
      </c>
    </row>
    <row r="15" spans="1:15">
      <c r="C15" s="4">
        <f>SUM(C8:C14)</f>
        <v>1696078</v>
      </c>
      <c r="D15" s="61" t="s">
        <v>114</v>
      </c>
      <c r="E15" s="61"/>
      <c r="F15" s="8">
        <v>240851</v>
      </c>
      <c r="G15" s="6">
        <f t="shared" ref="G15:O15" si="1">F17</f>
        <v>320847</v>
      </c>
      <c r="H15" s="6">
        <f t="shared" si="1"/>
        <v>369146</v>
      </c>
      <c r="I15" s="6">
        <f t="shared" si="1"/>
        <v>405111</v>
      </c>
      <c r="J15" s="6">
        <f t="shared" si="1"/>
        <v>430469</v>
      </c>
      <c r="K15" s="6">
        <f t="shared" si="1"/>
        <v>458514</v>
      </c>
      <c r="L15" s="6">
        <f t="shared" si="1"/>
        <v>538510</v>
      </c>
      <c r="M15" s="6">
        <f t="shared" si="1"/>
        <v>623506</v>
      </c>
      <c r="N15" s="6">
        <f t="shared" si="1"/>
        <v>708502</v>
      </c>
      <c r="O15" s="6">
        <f t="shared" si="1"/>
        <v>747589</v>
      </c>
    </row>
    <row r="16" spans="1:15">
      <c r="D16" s="61" t="s">
        <v>115</v>
      </c>
      <c r="E16" s="61"/>
      <c r="F16" s="6">
        <v>84996</v>
      </c>
      <c r="G16" s="6">
        <f>F16</f>
        <v>84996</v>
      </c>
      <c r="H16" s="6">
        <f t="shared" ref="H16:O16" si="2">G16</f>
        <v>84996</v>
      </c>
      <c r="I16" s="6">
        <f t="shared" si="2"/>
        <v>84996</v>
      </c>
      <c r="J16" s="6">
        <f t="shared" si="2"/>
        <v>84996</v>
      </c>
      <c r="K16" s="6">
        <f t="shared" si="2"/>
        <v>84996</v>
      </c>
      <c r="L16" s="6">
        <f t="shared" si="2"/>
        <v>84996</v>
      </c>
      <c r="M16" s="6">
        <f t="shared" si="2"/>
        <v>84996</v>
      </c>
      <c r="N16" s="6">
        <f t="shared" si="2"/>
        <v>84996</v>
      </c>
      <c r="O16" s="6">
        <f t="shared" si="2"/>
        <v>84996</v>
      </c>
    </row>
    <row r="17" spans="1:15">
      <c r="E17" s="57" t="s">
        <v>116</v>
      </c>
      <c r="F17" s="6">
        <f t="shared" ref="F17:O17" si="3">F15+F16-F14</f>
        <v>320847</v>
      </c>
      <c r="G17" s="6">
        <f t="shared" si="3"/>
        <v>369146</v>
      </c>
      <c r="H17" s="6">
        <f t="shared" si="3"/>
        <v>405111</v>
      </c>
      <c r="I17" s="6">
        <f t="shared" si="3"/>
        <v>430469</v>
      </c>
      <c r="J17" s="6">
        <f t="shared" si="3"/>
        <v>458514</v>
      </c>
      <c r="K17" s="6">
        <f t="shared" si="3"/>
        <v>538510</v>
      </c>
      <c r="L17" s="6">
        <f t="shared" si="3"/>
        <v>623506</v>
      </c>
      <c r="M17" s="6">
        <f t="shared" si="3"/>
        <v>708502</v>
      </c>
      <c r="N17" s="6">
        <f t="shared" si="3"/>
        <v>747589</v>
      </c>
      <c r="O17" s="6">
        <f t="shared" si="3"/>
        <v>783554</v>
      </c>
    </row>
    <row r="18" spans="1:15">
      <c r="E18" t="s">
        <v>41</v>
      </c>
    </row>
    <row r="19" spans="1:15">
      <c r="C19" s="2" t="s">
        <v>98</v>
      </c>
      <c r="D19" s="2" t="s">
        <v>98</v>
      </c>
      <c r="E19" s="2" t="s">
        <v>98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99</v>
      </c>
    </row>
    <row r="20" spans="1:15">
      <c r="A20" t="s">
        <v>100</v>
      </c>
      <c r="C20" s="2" t="s">
        <v>101</v>
      </c>
      <c r="D20" s="2" t="s">
        <v>102</v>
      </c>
      <c r="E20" s="2" t="s">
        <v>103</v>
      </c>
      <c r="F20" s="2">
        <v>11</v>
      </c>
      <c r="G20" s="2">
        <v>12</v>
      </c>
      <c r="H20" s="2">
        <v>13</v>
      </c>
      <c r="I20" s="2">
        <v>14</v>
      </c>
      <c r="J20" s="2">
        <v>15</v>
      </c>
      <c r="K20" s="2">
        <v>16</v>
      </c>
      <c r="L20" s="2">
        <v>17</v>
      </c>
      <c r="M20" s="2">
        <v>18</v>
      </c>
      <c r="N20" s="2">
        <v>19</v>
      </c>
      <c r="O20" s="2">
        <v>20</v>
      </c>
    </row>
    <row r="21" spans="1:15">
      <c r="C21" s="2" t="s">
        <v>104</v>
      </c>
      <c r="D21" s="2" t="s">
        <v>105</v>
      </c>
      <c r="E21" s="2" t="s">
        <v>105</v>
      </c>
      <c r="F21" s="2">
        <v>2021</v>
      </c>
      <c r="G21" s="2">
        <v>2022</v>
      </c>
      <c r="H21" s="2">
        <v>2023</v>
      </c>
      <c r="I21" s="2">
        <v>2024</v>
      </c>
      <c r="J21" s="2">
        <v>2025</v>
      </c>
      <c r="K21" s="2">
        <v>2026</v>
      </c>
      <c r="L21" s="2">
        <v>2027</v>
      </c>
      <c r="M21" s="2">
        <v>2028</v>
      </c>
      <c r="N21" s="2">
        <v>2029</v>
      </c>
      <c r="O21" s="2">
        <v>2030</v>
      </c>
    </row>
    <row r="22" spans="1:15">
      <c r="A22" t="str">
        <f t="shared" ref="A22:A27" si="4">A8</f>
        <v>ROOF REPLACEMENT</v>
      </c>
      <c r="C22" s="1">
        <f>$C$8</f>
        <v>1014550</v>
      </c>
      <c r="D22" s="2">
        <f>$D$8</f>
        <v>20</v>
      </c>
      <c r="E22" s="2">
        <f>$E$8</f>
        <v>18</v>
      </c>
      <c r="F22" s="6"/>
      <c r="G22" s="6"/>
      <c r="H22" s="6"/>
      <c r="I22" s="6"/>
      <c r="J22" s="6"/>
      <c r="K22" s="6"/>
      <c r="L22" s="6"/>
      <c r="M22" s="6">
        <v>1014550</v>
      </c>
      <c r="N22" s="6" t="s">
        <v>41</v>
      </c>
      <c r="O22" s="6"/>
    </row>
    <row r="23" spans="1:15">
      <c r="A23" t="str">
        <f t="shared" si="4"/>
        <v>CARPORTS</v>
      </c>
      <c r="C23" s="1">
        <f>$C$9</f>
        <v>280000</v>
      </c>
      <c r="D23" s="2">
        <f>$D$9</f>
        <v>25</v>
      </c>
      <c r="E23" s="2">
        <f>$E$9</f>
        <v>20</v>
      </c>
      <c r="F23" s="7"/>
      <c r="G23" s="6"/>
      <c r="H23" s="6"/>
      <c r="I23" s="6"/>
      <c r="J23" s="6" t="s">
        <v>41</v>
      </c>
      <c r="K23" s="6" t="s">
        <v>41</v>
      </c>
      <c r="L23" s="6"/>
      <c r="M23" s="6" t="s">
        <v>41</v>
      </c>
      <c r="N23" s="6"/>
      <c r="O23" s="6">
        <v>280000</v>
      </c>
    </row>
    <row r="24" spans="1:15">
      <c r="A24" t="str">
        <f t="shared" si="4"/>
        <v>PAINTING</v>
      </c>
      <c r="C24" s="1">
        <f>$C$10</f>
        <v>203028</v>
      </c>
      <c r="D24" s="2">
        <f>$D$10</f>
        <v>7</v>
      </c>
      <c r="E24" s="2" t="str">
        <f>$E$10</f>
        <v>2 TO 5</v>
      </c>
      <c r="F24" s="7">
        <v>51138</v>
      </c>
      <c r="G24" s="6">
        <v>56950</v>
      </c>
      <c r="H24" s="6" t="s">
        <v>41</v>
      </c>
      <c r="I24" s="6"/>
      <c r="J24" s="6"/>
      <c r="K24" s="6">
        <v>45909</v>
      </c>
      <c r="L24" s="6">
        <v>49031</v>
      </c>
      <c r="M24" s="6">
        <v>51138</v>
      </c>
      <c r="N24" s="6">
        <v>56950</v>
      </c>
      <c r="O24" s="6" t="s">
        <v>41</v>
      </c>
    </row>
    <row r="25" spans="1:15">
      <c r="A25" t="str">
        <f t="shared" si="4"/>
        <v>PAVING</v>
      </c>
      <c r="C25" s="1">
        <f>$C$11</f>
        <v>175000</v>
      </c>
      <c r="D25" s="2">
        <f>$D$11</f>
        <v>25</v>
      </c>
      <c r="E25" s="2">
        <f>$E$11</f>
        <v>23</v>
      </c>
      <c r="F25" s="6"/>
      <c r="G25" s="6"/>
      <c r="H25" s="6"/>
      <c r="I25" s="6"/>
      <c r="J25" s="6" t="s">
        <v>41</v>
      </c>
      <c r="K25" s="6"/>
      <c r="L25" s="6"/>
      <c r="M25" s="6"/>
      <c r="N25" s="6"/>
      <c r="O25" s="6"/>
    </row>
    <row r="26" spans="1:15">
      <c r="A26" t="str">
        <f t="shared" si="4"/>
        <v xml:space="preserve">POOL  </v>
      </c>
      <c r="C26" s="1">
        <f>$C$12</f>
        <v>8500</v>
      </c>
      <c r="D26" s="2">
        <f>$D$12</f>
        <v>7</v>
      </c>
      <c r="E26" s="2">
        <f>$E$12</f>
        <v>4</v>
      </c>
      <c r="F26" s="6">
        <v>8500</v>
      </c>
      <c r="G26" s="6" t="s">
        <v>41</v>
      </c>
      <c r="H26" s="6"/>
      <c r="I26" s="6"/>
      <c r="J26" s="6"/>
      <c r="K26" s="6"/>
      <c r="L26" s="6"/>
      <c r="M26" s="6">
        <v>8500</v>
      </c>
      <c r="N26" s="6" t="s">
        <v>41</v>
      </c>
      <c r="O26" s="6"/>
    </row>
    <row r="27" spans="1:15">
      <c r="A27" t="str">
        <f t="shared" si="4"/>
        <v>CAPTL IMPROVEMENTS</v>
      </c>
      <c r="C27" s="1">
        <f>$C$13</f>
        <v>15000</v>
      </c>
      <c r="D27" s="2">
        <f>$D$13</f>
        <v>10</v>
      </c>
      <c r="E27" s="2">
        <f>$E$13</f>
        <v>6</v>
      </c>
      <c r="F27" s="6"/>
      <c r="G27" s="6"/>
      <c r="H27" s="6"/>
      <c r="I27" s="6"/>
      <c r="J27" s="6"/>
      <c r="K27" s="6">
        <v>5000</v>
      </c>
      <c r="L27" s="6" t="s">
        <v>41</v>
      </c>
      <c r="M27" s="6" t="s">
        <v>41</v>
      </c>
      <c r="N27" s="6"/>
      <c r="O27" s="6" t="s">
        <v>41</v>
      </c>
    </row>
    <row r="28" spans="1:15">
      <c r="D28" s="61" t="s">
        <v>113</v>
      </c>
      <c r="E28" s="61"/>
      <c r="F28" s="6">
        <f t="shared" ref="F28:O28" si="5">SUM(F22:F27)</f>
        <v>59638</v>
      </c>
      <c r="G28" s="6">
        <f t="shared" si="5"/>
        <v>56950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50909</v>
      </c>
      <c r="L28" s="6">
        <f t="shared" si="5"/>
        <v>49031</v>
      </c>
      <c r="M28" s="6">
        <f t="shared" si="5"/>
        <v>1074188</v>
      </c>
      <c r="N28" s="6">
        <f t="shared" si="5"/>
        <v>56950</v>
      </c>
      <c r="O28" s="6">
        <f t="shared" si="5"/>
        <v>280000</v>
      </c>
    </row>
    <row r="29" spans="1:15">
      <c r="C29" s="4">
        <f>SUM(C22:C28)</f>
        <v>1696078</v>
      </c>
      <c r="D29" s="61" t="s">
        <v>114</v>
      </c>
      <c r="E29" s="61"/>
      <c r="F29" s="8">
        <f>O17</f>
        <v>783554</v>
      </c>
      <c r="G29" s="6">
        <f t="shared" ref="G29:O29" si="6">F31</f>
        <v>808912</v>
      </c>
      <c r="H29" s="6">
        <f t="shared" si="6"/>
        <v>836958</v>
      </c>
      <c r="I29" s="6">
        <f t="shared" si="6"/>
        <v>921954</v>
      </c>
      <c r="J29" s="6">
        <f t="shared" si="6"/>
        <v>1006950</v>
      </c>
      <c r="K29" s="6">
        <f t="shared" si="6"/>
        <v>1091946</v>
      </c>
      <c r="L29" s="6">
        <f t="shared" si="6"/>
        <v>1126033</v>
      </c>
      <c r="M29" s="6">
        <f t="shared" si="6"/>
        <v>1161998</v>
      </c>
      <c r="N29" s="6">
        <f t="shared" si="6"/>
        <v>172806</v>
      </c>
      <c r="O29" s="6">
        <f t="shared" si="6"/>
        <v>200852</v>
      </c>
    </row>
    <row r="30" spans="1:15">
      <c r="D30" s="61" t="s">
        <v>115</v>
      </c>
      <c r="E30" s="61"/>
      <c r="F30" s="6">
        <f>F16</f>
        <v>84996</v>
      </c>
      <c r="G30" s="6">
        <f t="shared" ref="G30:N30" si="7">G16</f>
        <v>84996</v>
      </c>
      <c r="H30" s="6">
        <f t="shared" si="7"/>
        <v>84996</v>
      </c>
      <c r="I30" s="6">
        <f t="shared" si="7"/>
        <v>84996</v>
      </c>
      <c r="J30" s="6">
        <f t="shared" si="7"/>
        <v>84996</v>
      </c>
      <c r="K30" s="6">
        <f t="shared" si="7"/>
        <v>84996</v>
      </c>
      <c r="L30" s="6">
        <f t="shared" si="7"/>
        <v>84996</v>
      </c>
      <c r="M30" s="6">
        <f t="shared" si="7"/>
        <v>84996</v>
      </c>
      <c r="N30" s="6">
        <f t="shared" si="7"/>
        <v>84996</v>
      </c>
      <c r="O30" s="6">
        <f>O16</f>
        <v>84996</v>
      </c>
    </row>
    <row r="31" spans="1:15">
      <c r="E31" s="57" t="s">
        <v>116</v>
      </c>
      <c r="F31" s="6">
        <f t="shared" ref="F31:O31" si="8">F29+F30-F28</f>
        <v>808912</v>
      </c>
      <c r="G31" s="6">
        <f t="shared" si="8"/>
        <v>836958</v>
      </c>
      <c r="H31" s="6">
        <f t="shared" si="8"/>
        <v>921954</v>
      </c>
      <c r="I31" s="6">
        <f t="shared" si="8"/>
        <v>1006950</v>
      </c>
      <c r="J31" s="6">
        <f t="shared" si="8"/>
        <v>1091946</v>
      </c>
      <c r="K31" s="6">
        <f t="shared" si="8"/>
        <v>1126033</v>
      </c>
      <c r="L31" s="6">
        <f t="shared" si="8"/>
        <v>1161998</v>
      </c>
      <c r="M31" s="6">
        <f t="shared" si="8"/>
        <v>172806</v>
      </c>
      <c r="N31" s="6">
        <f t="shared" si="8"/>
        <v>200852</v>
      </c>
      <c r="O31" s="6">
        <f t="shared" si="8"/>
        <v>5848</v>
      </c>
    </row>
    <row r="32" spans="1:15">
      <c r="E32" t="s">
        <v>41</v>
      </c>
    </row>
    <row r="33" spans="1:15">
      <c r="C33" s="2" t="s">
        <v>98</v>
      </c>
      <c r="D33" s="2" t="s">
        <v>98</v>
      </c>
      <c r="E33" s="2" t="s">
        <v>98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99</v>
      </c>
      <c r="O33" s="2" t="s">
        <v>99</v>
      </c>
    </row>
    <row r="34" spans="1:15">
      <c r="A34" t="s">
        <v>100</v>
      </c>
      <c r="C34" s="2" t="s">
        <v>101</v>
      </c>
      <c r="D34" s="2" t="s">
        <v>102</v>
      </c>
      <c r="E34" s="2" t="s">
        <v>103</v>
      </c>
      <c r="F34" s="2">
        <v>21</v>
      </c>
      <c r="G34" s="2">
        <v>22</v>
      </c>
      <c r="H34" s="2">
        <v>23</v>
      </c>
      <c r="I34" s="2">
        <v>24</v>
      </c>
      <c r="J34" s="2">
        <v>25</v>
      </c>
      <c r="K34" s="2">
        <v>26</v>
      </c>
      <c r="L34" s="2">
        <v>27</v>
      </c>
      <c r="M34" s="2">
        <v>28</v>
      </c>
      <c r="N34" s="2">
        <v>29</v>
      </c>
      <c r="O34" s="2">
        <v>30</v>
      </c>
    </row>
    <row r="35" spans="1:15">
      <c r="C35" s="2" t="s">
        <v>104</v>
      </c>
      <c r="D35" s="2" t="s">
        <v>105</v>
      </c>
      <c r="E35" s="2" t="s">
        <v>105</v>
      </c>
      <c r="F35" s="2">
        <v>2031</v>
      </c>
      <c r="G35" s="2">
        <v>2032</v>
      </c>
      <c r="H35" s="2">
        <v>2033</v>
      </c>
      <c r="I35" s="2">
        <v>2034</v>
      </c>
      <c r="J35" s="2">
        <v>2035</v>
      </c>
      <c r="K35" s="2">
        <v>2036</v>
      </c>
      <c r="L35" s="2">
        <v>2037</v>
      </c>
      <c r="M35" s="2">
        <v>2038</v>
      </c>
      <c r="N35" s="2">
        <v>2039</v>
      </c>
      <c r="O35" s="2">
        <v>2040</v>
      </c>
    </row>
    <row r="36" spans="1:15">
      <c r="A36" t="str">
        <f t="shared" ref="A36:A41" si="9">A22</f>
        <v>ROOF REPLACEMENT</v>
      </c>
      <c r="C36" s="1">
        <f>$C$8</f>
        <v>1014550</v>
      </c>
      <c r="D36" s="2">
        <f>$D$8</f>
        <v>20</v>
      </c>
      <c r="E36" s="2">
        <f>$E$8</f>
        <v>18</v>
      </c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t="str">
        <f t="shared" si="9"/>
        <v>CARPORTS</v>
      </c>
      <c r="C37" s="1">
        <f>$C$9</f>
        <v>280000</v>
      </c>
      <c r="D37" s="2">
        <f>$D$9</f>
        <v>25</v>
      </c>
      <c r="E37" s="2">
        <f>$E$9</f>
        <v>20</v>
      </c>
      <c r="F37" s="7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t="str">
        <f t="shared" si="9"/>
        <v>PAINTING</v>
      </c>
      <c r="C38" s="1">
        <f>$C$10</f>
        <v>203028</v>
      </c>
      <c r="D38" s="2">
        <f>$D$10</f>
        <v>7</v>
      </c>
      <c r="E38" s="2" t="str">
        <f>$E$10</f>
        <v>2 TO 5</v>
      </c>
      <c r="F38" s="7"/>
      <c r="G38" s="6"/>
      <c r="H38" s="6">
        <v>45909</v>
      </c>
      <c r="I38" s="6">
        <v>49031</v>
      </c>
      <c r="J38" s="6">
        <v>51138</v>
      </c>
      <c r="K38" s="6">
        <v>56950</v>
      </c>
      <c r="L38" s="6" t="s">
        <v>41</v>
      </c>
      <c r="M38" s="6"/>
      <c r="N38" s="6"/>
      <c r="O38" s="6"/>
    </row>
    <row r="39" spans="1:15">
      <c r="A39" t="str">
        <f t="shared" si="9"/>
        <v>PAVING</v>
      </c>
      <c r="C39" s="1">
        <f>$C$11</f>
        <v>175000</v>
      </c>
      <c r="D39" s="2">
        <f>$D$11</f>
        <v>25</v>
      </c>
      <c r="E39" s="2">
        <f>$E$11</f>
        <v>23</v>
      </c>
      <c r="F39" s="6"/>
      <c r="G39" s="6"/>
      <c r="H39" s="6">
        <v>175000</v>
      </c>
      <c r="I39" s="6" t="s">
        <v>41</v>
      </c>
      <c r="J39" s="6"/>
      <c r="K39" s="6"/>
      <c r="L39" s="6"/>
      <c r="M39" s="6"/>
      <c r="N39" s="6"/>
      <c r="O39" s="6"/>
    </row>
    <row r="40" spans="1:15">
      <c r="A40" t="str">
        <f t="shared" si="9"/>
        <v xml:space="preserve">POOL  </v>
      </c>
      <c r="C40" s="1">
        <f>$C$12</f>
        <v>8500</v>
      </c>
      <c r="D40" s="2">
        <f>$D$12</f>
        <v>7</v>
      </c>
      <c r="E40" s="2">
        <f>$E$12</f>
        <v>4</v>
      </c>
      <c r="F40" s="6"/>
      <c r="G40" s="6"/>
      <c r="H40" s="6"/>
      <c r="I40" s="6"/>
      <c r="J40" s="6">
        <v>8500</v>
      </c>
      <c r="K40" s="6" t="s">
        <v>41</v>
      </c>
      <c r="L40" s="6"/>
      <c r="M40" s="6"/>
      <c r="N40" s="6"/>
      <c r="O40" s="6"/>
    </row>
    <row r="41" spans="1:15">
      <c r="A41" t="str">
        <f t="shared" si="9"/>
        <v>CAPTL IMPROVEMENTS</v>
      </c>
      <c r="C41" s="1">
        <f>$C$13</f>
        <v>15000</v>
      </c>
      <c r="D41" s="2">
        <f>$D$13</f>
        <v>10</v>
      </c>
      <c r="E41" s="2">
        <f>$E$13</f>
        <v>6</v>
      </c>
      <c r="F41" s="6"/>
      <c r="G41" s="6"/>
      <c r="H41" s="6"/>
      <c r="I41" s="6"/>
      <c r="J41" s="6"/>
      <c r="K41" s="6">
        <v>5000</v>
      </c>
      <c r="L41" s="6" t="s">
        <v>41</v>
      </c>
      <c r="M41" s="6"/>
      <c r="N41" s="6"/>
      <c r="O41" s="6"/>
    </row>
    <row r="42" spans="1:15">
      <c r="D42" s="61" t="s">
        <v>113</v>
      </c>
      <c r="E42" s="61"/>
      <c r="F42" s="6">
        <f t="shared" ref="F42:O42" si="10">SUM(F36:F41)</f>
        <v>0</v>
      </c>
      <c r="G42" s="6">
        <f t="shared" si="10"/>
        <v>0</v>
      </c>
      <c r="H42" s="6">
        <f t="shared" si="10"/>
        <v>220909</v>
      </c>
      <c r="I42" s="6">
        <f t="shared" si="10"/>
        <v>49031</v>
      </c>
      <c r="J42" s="6">
        <f t="shared" si="10"/>
        <v>59638</v>
      </c>
      <c r="K42" s="6">
        <f t="shared" si="10"/>
        <v>61950</v>
      </c>
      <c r="L42" s="6">
        <f t="shared" si="10"/>
        <v>0</v>
      </c>
      <c r="M42" s="6">
        <f t="shared" si="10"/>
        <v>0</v>
      </c>
      <c r="N42" s="6">
        <f t="shared" si="10"/>
        <v>0</v>
      </c>
      <c r="O42" s="6">
        <f t="shared" si="10"/>
        <v>0</v>
      </c>
    </row>
    <row r="43" spans="1:15">
      <c r="C43" s="4">
        <f>SUM(C36:C42)</f>
        <v>1696078</v>
      </c>
      <c r="D43" s="61" t="s">
        <v>114</v>
      </c>
      <c r="E43" s="61"/>
      <c r="F43" s="8">
        <f>O31</f>
        <v>5848</v>
      </c>
      <c r="G43" s="6">
        <f t="shared" ref="G43:O43" si="11">F45</f>
        <v>90844</v>
      </c>
      <c r="H43" s="6">
        <f t="shared" si="11"/>
        <v>175840</v>
      </c>
      <c r="I43" s="6">
        <f t="shared" si="11"/>
        <v>39927</v>
      </c>
      <c r="J43" s="6">
        <f t="shared" si="11"/>
        <v>75892</v>
      </c>
      <c r="K43" s="6">
        <f t="shared" si="11"/>
        <v>101250</v>
      </c>
      <c r="L43" s="6">
        <f t="shared" si="11"/>
        <v>124296</v>
      </c>
      <c r="M43" s="6">
        <f t="shared" si="11"/>
        <v>209292</v>
      </c>
      <c r="N43" s="6">
        <f t="shared" si="11"/>
        <v>294288</v>
      </c>
      <c r="O43" s="6">
        <f t="shared" si="11"/>
        <v>379284</v>
      </c>
    </row>
    <row r="44" spans="1:15">
      <c r="D44" s="61" t="s">
        <v>115</v>
      </c>
      <c r="E44" s="61"/>
      <c r="F44" s="6">
        <f>O16</f>
        <v>84996</v>
      </c>
      <c r="G44" s="6">
        <f>F44</f>
        <v>84996</v>
      </c>
      <c r="H44" s="6">
        <f t="shared" ref="H44:O44" si="12">G44</f>
        <v>84996</v>
      </c>
      <c r="I44" s="6">
        <f t="shared" si="12"/>
        <v>84996</v>
      </c>
      <c r="J44" s="6">
        <f t="shared" si="12"/>
        <v>84996</v>
      </c>
      <c r="K44" s="6">
        <f t="shared" si="12"/>
        <v>84996</v>
      </c>
      <c r="L44" s="6">
        <f t="shared" si="12"/>
        <v>84996</v>
      </c>
      <c r="M44" s="6">
        <f t="shared" si="12"/>
        <v>84996</v>
      </c>
      <c r="N44" s="6">
        <f t="shared" si="12"/>
        <v>84996</v>
      </c>
      <c r="O44" s="6">
        <f t="shared" si="12"/>
        <v>84996</v>
      </c>
    </row>
    <row r="45" spans="1:15">
      <c r="E45" s="57" t="s">
        <v>116</v>
      </c>
      <c r="F45" s="6">
        <f t="shared" ref="F45:O45" si="13">F43+F44-F42</f>
        <v>90844</v>
      </c>
      <c r="G45" s="6">
        <f t="shared" si="13"/>
        <v>175840</v>
      </c>
      <c r="H45" s="6">
        <f t="shared" si="13"/>
        <v>39927</v>
      </c>
      <c r="I45" s="6">
        <f t="shared" si="13"/>
        <v>75892</v>
      </c>
      <c r="J45" s="6">
        <f t="shared" si="13"/>
        <v>101250</v>
      </c>
      <c r="K45" s="6">
        <f t="shared" si="13"/>
        <v>124296</v>
      </c>
      <c r="L45" s="6">
        <f t="shared" si="13"/>
        <v>209292</v>
      </c>
      <c r="M45" s="6">
        <f t="shared" si="13"/>
        <v>294288</v>
      </c>
      <c r="N45" s="6">
        <f t="shared" si="13"/>
        <v>379284</v>
      </c>
      <c r="O45" s="6">
        <f t="shared" si="13"/>
        <v>464280</v>
      </c>
    </row>
    <row r="46" spans="1:15">
      <c r="E46" s="57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E47" s="57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E48" s="57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5:15">
      <c r="E49" s="57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5:15"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mergeCells count="12">
    <mergeCell ref="D43:E43"/>
    <mergeCell ref="D44:E44"/>
    <mergeCell ref="D16:E16"/>
    <mergeCell ref="D28:E28"/>
    <mergeCell ref="D29:E29"/>
    <mergeCell ref="D30:E30"/>
    <mergeCell ref="D42:E42"/>
    <mergeCell ref="A1:O1"/>
    <mergeCell ref="A2:O2"/>
    <mergeCell ref="A3:O3"/>
    <mergeCell ref="D14:E14"/>
    <mergeCell ref="D15:E15"/>
  </mergeCells>
  <phoneticPr fontId="0" type="noConversion"/>
  <printOptions gridLines="1"/>
  <pageMargins left="0.18" right="0.2" top="0.3" bottom="0.33" header="0.17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Advantage Management</dc:creator>
  <cp:keywords/>
  <dc:description/>
  <cp:lastModifiedBy>Thomas Thompson</cp:lastModifiedBy>
  <cp:revision/>
  <dcterms:created xsi:type="dcterms:W3CDTF">1999-11-09T14:35:29Z</dcterms:created>
  <dcterms:modified xsi:type="dcterms:W3CDTF">2023-03-12T17:47:01Z</dcterms:modified>
  <cp:category/>
  <cp:contentStatus/>
</cp:coreProperties>
</file>